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R:\BPFLSH\ANNEE_2026\13-Règles de financement\Tableaux DRIHL\"/>
    </mc:Choice>
  </mc:AlternateContent>
  <xr:revisionPtr revIDLastSave="0" documentId="13_ncr:1_{A8AC2666-CF1A-440B-A5A1-DF5CACEA5D0F}" xr6:coauthVersionLast="36" xr6:coauthVersionMax="36" xr10:uidLastSave="{00000000-0000-0000-0000-000000000000}"/>
  <bookViews>
    <workbookView xWindow="0" yWindow="0" windowWidth="28800" windowHeight="11805" tabRatio="856" activeTab="1" xr2:uid="{00000000-000D-0000-FFFF-FFFF00000000}"/>
  </bookViews>
  <sheets>
    <sheet name="Notice" sheetId="1" r:id="rId1"/>
    <sheet name="1. Tableau surfaces" sheetId="2" r:id="rId2"/>
    <sheet name="2. Tableau financier" sheetId="8" r:id="rId3"/>
    <sheet name="3. Fiche prépa conv APL_RS" sheetId="5" r:id="rId4"/>
    <sheet name="Modèle_surface_par_type" sheetId="9" state="hidden" r:id="rId5"/>
    <sheet name="Données" sheetId="6" r:id="rId6"/>
    <sheet name="Pas à pas SIAP" sheetId="10" r:id="rId7"/>
  </sheets>
  <externalReferences>
    <externalReference r:id="rId8"/>
  </externalReferences>
  <definedNames>
    <definedName name="_xlnm._FilterDatabase" localSheetId="1" hidden="1">'1. Tableau surfaces'!$A$15:$N$15</definedName>
    <definedName name="_xlnm._FilterDatabase" localSheetId="5" hidden="1">Données!$A$3:$F$3</definedName>
    <definedName name="cdd">#REF!</definedName>
    <definedName name="DATEVERSION">'[1]suivi des rectificatifs'!$A$24</definedName>
    <definedName name="Essonne">Données!$C$774:$C$968</definedName>
    <definedName name="Hauts_de_Seine">Données!$C$969:$C$1004</definedName>
    <definedName name="Lm_zone_PLS" localSheetId="2">#REF!</definedName>
    <definedName name="Lm_zone_PLS" localSheetId="3">#REF!</definedName>
    <definedName name="Lm_zone_PLS">#REF!</definedName>
    <definedName name="Lm_zone_PLUS" localSheetId="2">#REF!</definedName>
    <definedName name="Lm_zone_PLUS" localSheetId="3">#REF!</definedName>
    <definedName name="Lm_zone_PLUS">#REF!</definedName>
    <definedName name="Paris">Données!$C$4</definedName>
    <definedName name="Seine_et_Marne">Données!$C$5:$C$513</definedName>
    <definedName name="Seine_Saint_Denis">Données!$C$1005:$C$1044</definedName>
    <definedName name="stade_avancement_fiche" localSheetId="2">#REF!</definedName>
    <definedName name="stade_avancement_fiche" localSheetId="3">#REF!</definedName>
    <definedName name="stade_avancement_fiche">#REF!</definedName>
    <definedName name="Val_de_Marne">Données!$C$1045:$C$1091</definedName>
    <definedName name="Val_de_Oise">Données!$C$1092:$C$1274</definedName>
    <definedName name="Val_dOise">Données!$C$1092:$C$1274</definedName>
    <definedName name="VERSION">'[1]suivi des rectificatifs'!$B$24</definedName>
    <definedName name="Yvelines">Données!$C$514:$C$773</definedName>
    <definedName name="_xlnm.Print_Area" localSheetId="1">'1. Tableau surfaces'!$A$1:$AH$214</definedName>
    <definedName name="_xlnm.Print_Area" localSheetId="2">'2. Tableau financier'!$A$1:$X$69,'2. Tableau financier'!#REF!</definedName>
    <definedName name="_xlnm.Print_Area" localSheetId="3">'3. Fiche prépa conv APL_RS'!$A$1:$K$240</definedName>
    <definedName name="_xlnm.Print_Area" localSheetId="5">Données!$A$1:$X$1271</definedName>
  </definedNames>
  <calcPr calcId="191029"/>
</workbook>
</file>

<file path=xl/calcChain.xml><?xml version="1.0" encoding="utf-8"?>
<calcChain xmlns="http://schemas.openxmlformats.org/spreadsheetml/2006/main">
  <c r="B11" i="8" l="1"/>
  <c r="G22" i="8" s="1"/>
  <c r="V35" i="2" l="1"/>
  <c r="V34" i="2"/>
  <c r="V33" i="2"/>
  <c r="V32" i="2"/>
  <c r="V31" i="2"/>
  <c r="V30" i="2"/>
  <c r="V29" i="2"/>
  <c r="F2" i="1" l="1"/>
  <c r="U76" i="2"/>
  <c r="U84" i="2"/>
  <c r="U83" i="2"/>
  <c r="U82" i="2"/>
  <c r="U81" i="2"/>
  <c r="U80" i="2"/>
  <c r="U79" i="2"/>
  <c r="U78" i="2"/>
  <c r="U77" i="2"/>
  <c r="U29" i="2"/>
  <c r="I27" i="2" l="1"/>
  <c r="J27" i="2"/>
  <c r="A2" i="1" l="1"/>
  <c r="X15" i="2" l="1"/>
  <c r="X17" i="2"/>
  <c r="X18" i="2"/>
  <c r="X19" i="2"/>
  <c r="X20" i="2"/>
  <c r="X21" i="2"/>
  <c r="X22" i="2"/>
  <c r="X16" i="2"/>
  <c r="W15" i="2"/>
  <c r="W24" i="2" l="1"/>
  <c r="G24" i="8" l="1"/>
  <c r="B10" i="8"/>
  <c r="B9" i="8"/>
  <c r="B8" i="8"/>
  <c r="B7" i="8"/>
  <c r="B6" i="8"/>
  <c r="A1" i="8"/>
  <c r="D66" i="8"/>
  <c r="J65" i="8"/>
  <c r="C65" i="8"/>
  <c r="B65" i="8"/>
  <c r="D64" i="8"/>
  <c r="D63" i="8"/>
  <c r="P62" i="8"/>
  <c r="D62" i="8"/>
  <c r="D61" i="8"/>
  <c r="D60" i="8"/>
  <c r="D59" i="8"/>
  <c r="J57" i="8"/>
  <c r="C57" i="8"/>
  <c r="B57" i="8"/>
  <c r="D56" i="8"/>
  <c r="D55" i="8"/>
  <c r="P54" i="8"/>
  <c r="D54" i="8"/>
  <c r="D53" i="8"/>
  <c r="D52" i="8"/>
  <c r="J51" i="8"/>
  <c r="C51" i="8"/>
  <c r="B51" i="8"/>
  <c r="D50" i="8"/>
  <c r="D49" i="8"/>
  <c r="P48" i="8"/>
  <c r="P55" i="8" s="1"/>
  <c r="D48" i="8"/>
  <c r="D47" i="8"/>
  <c r="J46" i="8"/>
  <c r="C46" i="8"/>
  <c r="B46" i="8"/>
  <c r="D45" i="8"/>
  <c r="D44" i="8"/>
  <c r="B36" i="8"/>
  <c r="B39" i="8" s="1"/>
  <c r="D15" i="5"/>
  <c r="D10" i="5"/>
  <c r="B1" i="5"/>
  <c r="D46" i="8" l="1"/>
  <c r="D58" i="8" s="1"/>
  <c r="B58" i="8"/>
  <c r="B67" i="8" s="1"/>
  <c r="J58" i="8"/>
  <c r="J67" i="8" s="1"/>
  <c r="K65" i="8" s="1"/>
  <c r="C58" i="8"/>
  <c r="C67" i="8" s="1"/>
  <c r="D67" i="8" s="1"/>
  <c r="D57" i="8"/>
  <c r="D51" i="8"/>
  <c r="P64" i="8"/>
  <c r="Q55" i="8"/>
  <c r="J24" i="8"/>
  <c r="D65" i="8"/>
  <c r="AF21" i="8"/>
  <c r="AF22" i="8"/>
  <c r="AF23" i="8"/>
  <c r="I117" i="2"/>
  <c r="J117" i="2"/>
  <c r="Q117" i="2" s="1"/>
  <c r="M117" i="2"/>
  <c r="O117" i="2"/>
  <c r="P117" i="2"/>
  <c r="I118" i="2"/>
  <c r="J118" i="2"/>
  <c r="Q118" i="2" s="1"/>
  <c r="M118" i="2"/>
  <c r="O118" i="2"/>
  <c r="P118" i="2"/>
  <c r="I119" i="2"/>
  <c r="J119" i="2"/>
  <c r="Q119" i="2" s="1"/>
  <c r="M119" i="2"/>
  <c r="O119" i="2"/>
  <c r="P119" i="2"/>
  <c r="I120" i="2"/>
  <c r="J120" i="2"/>
  <c r="Q120" i="2" s="1"/>
  <c r="M120" i="2"/>
  <c r="O120" i="2"/>
  <c r="P120" i="2"/>
  <c r="I121" i="2"/>
  <c r="J121" i="2"/>
  <c r="Q121" i="2" s="1"/>
  <c r="M121" i="2"/>
  <c r="O121" i="2"/>
  <c r="P121" i="2"/>
  <c r="I122" i="2"/>
  <c r="J122" i="2"/>
  <c r="Q122" i="2" s="1"/>
  <c r="M122" i="2"/>
  <c r="O122" i="2"/>
  <c r="P122" i="2"/>
  <c r="I123" i="2"/>
  <c r="J123" i="2"/>
  <c r="Q123" i="2" s="1"/>
  <c r="M123" i="2"/>
  <c r="O123" i="2"/>
  <c r="P123" i="2"/>
  <c r="I124" i="2"/>
  <c r="J124" i="2"/>
  <c r="Q124" i="2" s="1"/>
  <c r="M124" i="2"/>
  <c r="O124" i="2"/>
  <c r="P124" i="2"/>
  <c r="I125" i="2"/>
  <c r="J125" i="2"/>
  <c r="Q125" i="2" s="1"/>
  <c r="M125" i="2"/>
  <c r="O125" i="2"/>
  <c r="P125" i="2"/>
  <c r="I126" i="2"/>
  <c r="J126" i="2"/>
  <c r="Q126" i="2" s="1"/>
  <c r="M126" i="2"/>
  <c r="O126" i="2"/>
  <c r="P126" i="2"/>
  <c r="I127" i="2"/>
  <c r="J127" i="2"/>
  <c r="Q127" i="2" s="1"/>
  <c r="M127" i="2"/>
  <c r="O127" i="2"/>
  <c r="P127" i="2"/>
  <c r="I128" i="2"/>
  <c r="J128" i="2"/>
  <c r="Q128" i="2" s="1"/>
  <c r="M128" i="2"/>
  <c r="O128" i="2"/>
  <c r="P128" i="2"/>
  <c r="I129" i="2"/>
  <c r="J129" i="2"/>
  <c r="Q129" i="2" s="1"/>
  <c r="M129" i="2"/>
  <c r="O129" i="2"/>
  <c r="P129" i="2"/>
  <c r="I130" i="2"/>
  <c r="J130" i="2"/>
  <c r="Q130" i="2" s="1"/>
  <c r="M130" i="2"/>
  <c r="O130" i="2"/>
  <c r="P130" i="2"/>
  <c r="I131" i="2"/>
  <c r="J131" i="2"/>
  <c r="Q131" i="2" s="1"/>
  <c r="M131" i="2"/>
  <c r="O131" i="2"/>
  <c r="P131" i="2"/>
  <c r="I132" i="2"/>
  <c r="J132" i="2"/>
  <c r="Q132" i="2" s="1"/>
  <c r="M132" i="2"/>
  <c r="O132" i="2"/>
  <c r="P132" i="2"/>
  <c r="I133" i="2"/>
  <c r="J133" i="2"/>
  <c r="Q133" i="2" s="1"/>
  <c r="M133" i="2"/>
  <c r="O133" i="2"/>
  <c r="P133" i="2"/>
  <c r="I134" i="2"/>
  <c r="J134" i="2"/>
  <c r="Q134" i="2" s="1"/>
  <c r="M134" i="2"/>
  <c r="O134" i="2"/>
  <c r="P134" i="2"/>
  <c r="I135" i="2"/>
  <c r="J135" i="2"/>
  <c r="Q135" i="2" s="1"/>
  <c r="M135" i="2"/>
  <c r="O135" i="2"/>
  <c r="P135" i="2"/>
  <c r="I136" i="2"/>
  <c r="J136" i="2"/>
  <c r="Q136" i="2" s="1"/>
  <c r="M136" i="2"/>
  <c r="O136" i="2"/>
  <c r="P136" i="2"/>
  <c r="I137" i="2"/>
  <c r="J137" i="2"/>
  <c r="Q137" i="2" s="1"/>
  <c r="M137" i="2"/>
  <c r="O137" i="2"/>
  <c r="P137" i="2"/>
  <c r="I138" i="2"/>
  <c r="J138" i="2"/>
  <c r="Q138" i="2" s="1"/>
  <c r="M138" i="2"/>
  <c r="O138" i="2"/>
  <c r="P138" i="2"/>
  <c r="I139" i="2"/>
  <c r="J139" i="2"/>
  <c r="Q139" i="2" s="1"/>
  <c r="M139" i="2"/>
  <c r="O139" i="2"/>
  <c r="P139" i="2"/>
  <c r="I140" i="2"/>
  <c r="J140" i="2"/>
  <c r="Q140" i="2" s="1"/>
  <c r="M140" i="2"/>
  <c r="O140" i="2"/>
  <c r="P140" i="2"/>
  <c r="I141" i="2"/>
  <c r="J141" i="2"/>
  <c r="Q141" i="2" s="1"/>
  <c r="M141" i="2"/>
  <c r="O141" i="2"/>
  <c r="P141" i="2"/>
  <c r="I142" i="2"/>
  <c r="J142" i="2"/>
  <c r="P142" i="2" s="1"/>
  <c r="M142" i="2"/>
  <c r="O142" i="2"/>
  <c r="I143" i="2"/>
  <c r="J143" i="2"/>
  <c r="Q143" i="2" s="1"/>
  <c r="M143" i="2"/>
  <c r="O143" i="2"/>
  <c r="P143" i="2"/>
  <c r="I144" i="2"/>
  <c r="J144" i="2"/>
  <c r="Q144" i="2" s="1"/>
  <c r="M144" i="2"/>
  <c r="O144" i="2"/>
  <c r="P144" i="2"/>
  <c r="I145" i="2"/>
  <c r="J145" i="2"/>
  <c r="Q145" i="2" s="1"/>
  <c r="M145" i="2"/>
  <c r="O145" i="2"/>
  <c r="P145" i="2"/>
  <c r="I146" i="2"/>
  <c r="J146" i="2"/>
  <c r="Q146" i="2" s="1"/>
  <c r="M146" i="2"/>
  <c r="O146" i="2"/>
  <c r="P146" i="2"/>
  <c r="I147" i="2"/>
  <c r="J147" i="2"/>
  <c r="Q147" i="2" s="1"/>
  <c r="M147" i="2"/>
  <c r="O147" i="2"/>
  <c r="P147" i="2"/>
  <c r="I148" i="2"/>
  <c r="J148" i="2"/>
  <c r="Q148" i="2" s="1"/>
  <c r="M148" i="2"/>
  <c r="O148" i="2"/>
  <c r="P148" i="2"/>
  <c r="I149" i="2"/>
  <c r="J149" i="2"/>
  <c r="Q149" i="2" s="1"/>
  <c r="M149" i="2"/>
  <c r="O149" i="2"/>
  <c r="P149" i="2"/>
  <c r="I150" i="2"/>
  <c r="J150" i="2"/>
  <c r="Q150" i="2" s="1"/>
  <c r="M150" i="2"/>
  <c r="O150" i="2"/>
  <c r="P150" i="2"/>
  <c r="I151" i="2"/>
  <c r="M151" i="2"/>
  <c r="O151" i="2"/>
  <c r="P151" i="2"/>
  <c r="I152" i="2"/>
  <c r="J152" i="2"/>
  <c r="Q152" i="2" s="1"/>
  <c r="M152" i="2"/>
  <c r="O152" i="2"/>
  <c r="P152" i="2"/>
  <c r="I153" i="2"/>
  <c r="J153" i="2"/>
  <c r="Q153" i="2" s="1"/>
  <c r="M153" i="2"/>
  <c r="O153" i="2"/>
  <c r="P153" i="2"/>
  <c r="I154" i="2"/>
  <c r="J154" i="2"/>
  <c r="Q154" i="2" s="1"/>
  <c r="M154" i="2"/>
  <c r="O154" i="2"/>
  <c r="P154" i="2"/>
  <c r="I155" i="2"/>
  <c r="J155" i="2"/>
  <c r="Q155" i="2" s="1"/>
  <c r="M155" i="2"/>
  <c r="O155" i="2"/>
  <c r="P155" i="2"/>
  <c r="I156" i="2"/>
  <c r="J156" i="2"/>
  <c r="Q156" i="2" s="1"/>
  <c r="M156" i="2"/>
  <c r="O156" i="2"/>
  <c r="P156" i="2"/>
  <c r="I157" i="2"/>
  <c r="M157" i="2"/>
  <c r="O157" i="2"/>
  <c r="P157" i="2"/>
  <c r="I158" i="2"/>
  <c r="J158" i="2"/>
  <c r="Q158" i="2" s="1"/>
  <c r="M158" i="2"/>
  <c r="O158" i="2"/>
  <c r="P158" i="2"/>
  <c r="I159" i="2"/>
  <c r="J159" i="2"/>
  <c r="Q159" i="2" s="1"/>
  <c r="M159" i="2"/>
  <c r="O159" i="2"/>
  <c r="P159" i="2"/>
  <c r="I160" i="2"/>
  <c r="J160" i="2"/>
  <c r="Q160" i="2" s="1"/>
  <c r="M160" i="2"/>
  <c r="O160" i="2"/>
  <c r="P160" i="2"/>
  <c r="I161" i="2"/>
  <c r="J161" i="2"/>
  <c r="Q161" i="2" s="1"/>
  <c r="M161" i="2"/>
  <c r="O161" i="2"/>
  <c r="P161" i="2"/>
  <c r="I162" i="2"/>
  <c r="J162" i="2"/>
  <c r="Q162" i="2" s="1"/>
  <c r="M162" i="2"/>
  <c r="O162" i="2"/>
  <c r="P162" i="2"/>
  <c r="I163" i="2"/>
  <c r="J163" i="2"/>
  <c r="Q163" i="2" s="1"/>
  <c r="M163" i="2"/>
  <c r="O163" i="2"/>
  <c r="P163" i="2"/>
  <c r="I164" i="2"/>
  <c r="J164" i="2"/>
  <c r="Q164" i="2" s="1"/>
  <c r="M164" i="2"/>
  <c r="O164" i="2"/>
  <c r="P164" i="2"/>
  <c r="I165" i="2"/>
  <c r="J165" i="2"/>
  <c r="Q165" i="2" s="1"/>
  <c r="M165" i="2"/>
  <c r="O165" i="2"/>
  <c r="P165" i="2"/>
  <c r="I166" i="2"/>
  <c r="J166" i="2"/>
  <c r="Q166" i="2" s="1"/>
  <c r="M166" i="2"/>
  <c r="O166" i="2"/>
  <c r="P166" i="2"/>
  <c r="I167" i="2"/>
  <c r="J167" i="2"/>
  <c r="Q167" i="2" s="1"/>
  <c r="M167" i="2"/>
  <c r="O167" i="2"/>
  <c r="P167" i="2"/>
  <c r="I168" i="2"/>
  <c r="J168" i="2"/>
  <c r="Q168" i="2" s="1"/>
  <c r="M168" i="2"/>
  <c r="O168" i="2"/>
  <c r="P168" i="2"/>
  <c r="I169" i="2"/>
  <c r="J169" i="2"/>
  <c r="Q169" i="2" s="1"/>
  <c r="M169" i="2"/>
  <c r="O169" i="2"/>
  <c r="P169" i="2"/>
  <c r="I170" i="2"/>
  <c r="J170" i="2"/>
  <c r="Q170" i="2" s="1"/>
  <c r="M170" i="2"/>
  <c r="O170" i="2"/>
  <c r="P170" i="2"/>
  <c r="I171" i="2"/>
  <c r="J171" i="2"/>
  <c r="Q171" i="2" s="1"/>
  <c r="M171" i="2"/>
  <c r="O171" i="2"/>
  <c r="P171" i="2"/>
  <c r="I172" i="2"/>
  <c r="J172" i="2"/>
  <c r="Q172" i="2" s="1"/>
  <c r="M172" i="2"/>
  <c r="O172" i="2"/>
  <c r="P172" i="2"/>
  <c r="I173" i="2"/>
  <c r="J173" i="2"/>
  <c r="Q173" i="2" s="1"/>
  <c r="M173" i="2"/>
  <c r="O173" i="2"/>
  <c r="P173" i="2"/>
  <c r="I174" i="2"/>
  <c r="J174" i="2"/>
  <c r="Q174" i="2" s="1"/>
  <c r="M174" i="2"/>
  <c r="O174" i="2"/>
  <c r="P174" i="2"/>
  <c r="I175" i="2"/>
  <c r="J175" i="2"/>
  <c r="Q175" i="2" s="1"/>
  <c r="M175" i="2"/>
  <c r="O175" i="2"/>
  <c r="P175" i="2"/>
  <c r="I176" i="2"/>
  <c r="J176" i="2"/>
  <c r="Q176" i="2" s="1"/>
  <c r="M176" i="2"/>
  <c r="O176" i="2"/>
  <c r="P176" i="2"/>
  <c r="I177" i="2"/>
  <c r="J177" i="2"/>
  <c r="Q177" i="2" s="1"/>
  <c r="M177" i="2"/>
  <c r="O177" i="2"/>
  <c r="P177" i="2"/>
  <c r="I178" i="2"/>
  <c r="J178" i="2"/>
  <c r="Q178" i="2" s="1"/>
  <c r="M178" i="2"/>
  <c r="O178" i="2"/>
  <c r="P178" i="2"/>
  <c r="I179" i="2"/>
  <c r="J179" i="2"/>
  <c r="Q179" i="2" s="1"/>
  <c r="M179" i="2"/>
  <c r="O179" i="2"/>
  <c r="P179" i="2"/>
  <c r="I180" i="2"/>
  <c r="J180" i="2"/>
  <c r="Q180" i="2" s="1"/>
  <c r="M180" i="2"/>
  <c r="O180" i="2"/>
  <c r="P180" i="2"/>
  <c r="I181" i="2"/>
  <c r="J181" i="2"/>
  <c r="Q181" i="2" s="1"/>
  <c r="M181" i="2"/>
  <c r="O181" i="2"/>
  <c r="P181" i="2"/>
  <c r="I182" i="2"/>
  <c r="J182" i="2"/>
  <c r="Q182" i="2" s="1"/>
  <c r="M182" i="2"/>
  <c r="O182" i="2"/>
  <c r="P182" i="2"/>
  <c r="I183" i="2"/>
  <c r="J183" i="2"/>
  <c r="Q183" i="2" s="1"/>
  <c r="M183" i="2"/>
  <c r="O183" i="2"/>
  <c r="P183" i="2"/>
  <c r="I184" i="2"/>
  <c r="J184" i="2"/>
  <c r="Q184" i="2" s="1"/>
  <c r="M184" i="2"/>
  <c r="O184" i="2"/>
  <c r="P184" i="2"/>
  <c r="I185" i="2"/>
  <c r="J185" i="2"/>
  <c r="Q185" i="2" s="1"/>
  <c r="M185" i="2"/>
  <c r="O185" i="2"/>
  <c r="P185" i="2"/>
  <c r="I186" i="2"/>
  <c r="J186" i="2"/>
  <c r="Q186" i="2" s="1"/>
  <c r="M186" i="2"/>
  <c r="O186" i="2"/>
  <c r="P186" i="2"/>
  <c r="I187" i="2"/>
  <c r="J187" i="2"/>
  <c r="Q187" i="2" s="1"/>
  <c r="M187" i="2"/>
  <c r="O187" i="2"/>
  <c r="P187" i="2"/>
  <c r="I188" i="2"/>
  <c r="J188" i="2"/>
  <c r="Q188" i="2" s="1"/>
  <c r="M188" i="2"/>
  <c r="O188" i="2"/>
  <c r="P188" i="2"/>
  <c r="I189" i="2"/>
  <c r="J189" i="2"/>
  <c r="Q189" i="2" s="1"/>
  <c r="M189" i="2"/>
  <c r="O189" i="2"/>
  <c r="P189" i="2"/>
  <c r="I190" i="2"/>
  <c r="J190" i="2"/>
  <c r="Q190" i="2" s="1"/>
  <c r="M190" i="2"/>
  <c r="O190" i="2"/>
  <c r="P190" i="2"/>
  <c r="I191" i="2"/>
  <c r="J191" i="2"/>
  <c r="Q191" i="2" s="1"/>
  <c r="M191" i="2"/>
  <c r="O191" i="2"/>
  <c r="P191" i="2"/>
  <c r="I192" i="2"/>
  <c r="J192" i="2"/>
  <c r="Q192" i="2" s="1"/>
  <c r="M192" i="2"/>
  <c r="O192" i="2"/>
  <c r="P192" i="2"/>
  <c r="I193" i="2"/>
  <c r="J193" i="2"/>
  <c r="Q193" i="2" s="1"/>
  <c r="M193" i="2"/>
  <c r="O193" i="2"/>
  <c r="P193" i="2"/>
  <c r="I194" i="2"/>
  <c r="J194" i="2"/>
  <c r="Q194" i="2" s="1"/>
  <c r="M194" i="2"/>
  <c r="O194" i="2"/>
  <c r="P194" i="2"/>
  <c r="I195" i="2"/>
  <c r="J195" i="2"/>
  <c r="Q195" i="2" s="1"/>
  <c r="M195" i="2"/>
  <c r="O195" i="2"/>
  <c r="P195" i="2"/>
  <c r="I196" i="2"/>
  <c r="J196" i="2"/>
  <c r="Q196" i="2" s="1"/>
  <c r="M196" i="2"/>
  <c r="O196" i="2"/>
  <c r="P196" i="2"/>
  <c r="I197" i="2"/>
  <c r="J197" i="2"/>
  <c r="Q197" i="2" s="1"/>
  <c r="M197" i="2"/>
  <c r="O197" i="2"/>
  <c r="P197" i="2"/>
  <c r="I198" i="2"/>
  <c r="J198" i="2"/>
  <c r="Q198" i="2" s="1"/>
  <c r="M198" i="2"/>
  <c r="O198" i="2"/>
  <c r="P198" i="2"/>
  <c r="I199" i="2"/>
  <c r="J199" i="2"/>
  <c r="Q199" i="2" s="1"/>
  <c r="M199" i="2"/>
  <c r="O199" i="2"/>
  <c r="P199" i="2"/>
  <c r="I5" i="1"/>
  <c r="D5" i="1"/>
  <c r="C5" i="1"/>
  <c r="A5" i="1"/>
  <c r="Q142" i="2" l="1"/>
  <c r="E55" i="8"/>
  <c r="E59" i="8"/>
  <c r="E46" i="8"/>
  <c r="E44" i="8"/>
  <c r="E64" i="8"/>
  <c r="E54" i="8"/>
  <c r="E57" i="8"/>
  <c r="E45" i="8"/>
  <c r="E50" i="8"/>
  <c r="E52" i="8"/>
  <c r="E51" i="8"/>
  <c r="K58" i="8"/>
  <c r="E65" i="8"/>
  <c r="E58" i="8"/>
  <c r="Q63" i="8"/>
  <c r="Q50" i="8"/>
  <c r="Q64" i="8"/>
  <c r="Q59" i="8"/>
  <c r="Q58" i="8"/>
  <c r="Q53" i="8"/>
  <c r="Q44" i="8"/>
  <c r="Q52" i="8"/>
  <c r="Q60" i="8"/>
  <c r="Q47" i="8"/>
  <c r="Q46" i="8"/>
  <c r="Q57" i="8"/>
  <c r="Q45" i="8"/>
  <c r="Q61" i="8"/>
  <c r="Q56" i="8"/>
  <c r="Q49" i="8"/>
  <c r="Q51" i="8"/>
  <c r="K62" i="8"/>
  <c r="K52" i="8"/>
  <c r="K51" i="8"/>
  <c r="K67" i="8"/>
  <c r="K63" i="8"/>
  <c r="K50" i="8"/>
  <c r="K66" i="8"/>
  <c r="K59" i="8"/>
  <c r="K53" i="8"/>
  <c r="K64" i="8"/>
  <c r="K44" i="8"/>
  <c r="K60" i="8"/>
  <c r="K54" i="8"/>
  <c r="K47" i="8"/>
  <c r="K49" i="8"/>
  <c r="K55" i="8"/>
  <c r="K45" i="8"/>
  <c r="K61" i="8"/>
  <c r="K56" i="8"/>
  <c r="K48" i="8"/>
  <c r="Q62" i="8"/>
  <c r="Q48" i="8"/>
  <c r="K46" i="8"/>
  <c r="K57" i="8"/>
  <c r="E66" i="8"/>
  <c r="E62" i="8"/>
  <c r="Q54" i="8"/>
  <c r="E49" i="8"/>
  <c r="E63" i="8"/>
  <c r="E67" i="8"/>
  <c r="E53" i="8"/>
  <c r="E61" i="8"/>
  <c r="E56" i="8"/>
  <c r="E48" i="8"/>
  <c r="E60" i="8"/>
  <c r="E47" i="8"/>
  <c r="Z35" i="2"/>
  <c r="Z34" i="2"/>
  <c r="Z33" i="2"/>
  <c r="Z32" i="2"/>
  <c r="Z31" i="2"/>
  <c r="Z30" i="2"/>
  <c r="Z29" i="2"/>
  <c r="V52" i="2"/>
  <c r="D11" i="9" s="1"/>
  <c r="V53" i="2"/>
  <c r="D12" i="9" s="1"/>
  <c r="V54" i="2"/>
  <c r="D13" i="9" s="1"/>
  <c r="V55" i="2"/>
  <c r="D14" i="9" s="1"/>
  <c r="V56" i="2"/>
  <c r="D15" i="9" s="1"/>
  <c r="V57" i="2"/>
  <c r="D16" i="9" s="1"/>
  <c r="V51" i="2"/>
  <c r="D10" i="9" s="1"/>
  <c r="V41" i="2"/>
  <c r="D3" i="9" s="1"/>
  <c r="V42" i="2"/>
  <c r="D4" i="9" s="1"/>
  <c r="V43" i="2"/>
  <c r="D5" i="9" s="1"/>
  <c r="V44" i="2"/>
  <c r="D6" i="9" s="1"/>
  <c r="V45" i="2"/>
  <c r="D7" i="9" s="1"/>
  <c r="V46" i="2"/>
  <c r="D8" i="9" s="1"/>
  <c r="V40" i="2"/>
  <c r="D2" i="9" s="1"/>
  <c r="V22" i="2"/>
  <c r="V21" i="2"/>
  <c r="V20" i="2"/>
  <c r="V19" i="2"/>
  <c r="V18" i="2"/>
  <c r="V17" i="2"/>
  <c r="V16" i="2"/>
  <c r="D22" i="9" l="1"/>
  <c r="D24" i="9"/>
  <c r="D18" i="9"/>
  <c r="D21" i="9"/>
  <c r="D20" i="9"/>
  <c r="D23" i="9"/>
  <c r="D19" i="9"/>
  <c r="V24" i="2"/>
  <c r="Z36" i="2"/>
  <c r="F10" i="8" s="1"/>
  <c r="V58" i="2"/>
  <c r="V47" i="2"/>
  <c r="V36" i="2"/>
  <c r="E25" i="5" l="1"/>
  <c r="F9" i="8"/>
  <c r="V60" i="2"/>
  <c r="F11" i="8"/>
  <c r="C25" i="5"/>
  <c r="F12" i="8"/>
  <c r="G25" i="5"/>
  <c r="K25" i="5"/>
  <c r="I28" i="2"/>
  <c r="I16" i="2"/>
  <c r="I17" i="2"/>
  <c r="I18" i="2"/>
  <c r="I19" i="2"/>
  <c r="I20" i="2"/>
  <c r="I21" i="2"/>
  <c r="I22" i="2"/>
  <c r="I23" i="2"/>
  <c r="I24" i="2"/>
  <c r="I25" i="2"/>
  <c r="I26"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200" i="2"/>
  <c r="I201" i="2"/>
  <c r="I202" i="2"/>
  <c r="I203" i="2"/>
  <c r="I204" i="2"/>
  <c r="I205" i="2"/>
  <c r="I206" i="2"/>
  <c r="I207" i="2"/>
  <c r="I208" i="2"/>
  <c r="I209" i="2"/>
  <c r="I210" i="2"/>
  <c r="I211" i="2"/>
  <c r="I212" i="2"/>
  <c r="I213" i="2"/>
  <c r="I214" i="2"/>
  <c r="F8" i="8" l="1"/>
  <c r="AI10" i="8" s="1"/>
  <c r="AH10" i="8"/>
  <c r="AD229" i="5"/>
  <c r="AD228" i="5"/>
  <c r="AD227" i="5"/>
  <c r="AD226" i="5"/>
  <c r="AD151" i="5"/>
  <c r="AD149" i="5"/>
  <c r="AD148" i="5"/>
  <c r="AD146" i="5"/>
  <c r="AD145" i="5"/>
  <c r="AC138" i="5"/>
  <c r="AC139" i="5" s="1"/>
  <c r="K66" i="5"/>
  <c r="K65" i="5"/>
  <c r="K64" i="5"/>
  <c r="K63" i="5"/>
  <c r="K62" i="5"/>
  <c r="K61" i="5"/>
  <c r="K60" i="5"/>
  <c r="K59" i="5"/>
  <c r="D54" i="5"/>
  <c r="D16" i="5"/>
  <c r="D14" i="5"/>
  <c r="C31" i="5" s="1"/>
  <c r="D13" i="5"/>
  <c r="D12" i="5"/>
  <c r="D11" i="5"/>
  <c r="J5" i="5"/>
  <c r="P214" i="2"/>
  <c r="O214" i="2"/>
  <c r="M214" i="2"/>
  <c r="J214" i="2"/>
  <c r="Q214" i="2" s="1"/>
  <c r="P213" i="2"/>
  <c r="O213" i="2"/>
  <c r="M213" i="2"/>
  <c r="J213" i="2"/>
  <c r="Q213" i="2" s="1"/>
  <c r="P212" i="2"/>
  <c r="O212" i="2"/>
  <c r="M212" i="2"/>
  <c r="J212" i="2"/>
  <c r="Q212" i="2" s="1"/>
  <c r="P211" i="2"/>
  <c r="O211" i="2"/>
  <c r="M211" i="2"/>
  <c r="J211" i="2"/>
  <c r="Q211" i="2" s="1"/>
  <c r="P210" i="2"/>
  <c r="O210" i="2"/>
  <c r="M210" i="2"/>
  <c r="J210" i="2"/>
  <c r="Q210" i="2" s="1"/>
  <c r="P209" i="2"/>
  <c r="O209" i="2"/>
  <c r="M209" i="2"/>
  <c r="J209" i="2"/>
  <c r="Q209" i="2" s="1"/>
  <c r="P208" i="2"/>
  <c r="O208" i="2"/>
  <c r="M208" i="2"/>
  <c r="J208" i="2"/>
  <c r="Q208" i="2" s="1"/>
  <c r="P207" i="2"/>
  <c r="O207" i="2"/>
  <c r="M207" i="2"/>
  <c r="J207" i="2"/>
  <c r="Q207" i="2" s="1"/>
  <c r="P206" i="2"/>
  <c r="O206" i="2"/>
  <c r="M206" i="2"/>
  <c r="J206" i="2"/>
  <c r="Q206" i="2" s="1"/>
  <c r="P205" i="2"/>
  <c r="O205" i="2"/>
  <c r="M205" i="2"/>
  <c r="J205" i="2"/>
  <c r="Q205" i="2" s="1"/>
  <c r="P204" i="2"/>
  <c r="O204" i="2"/>
  <c r="M204" i="2"/>
  <c r="J204" i="2"/>
  <c r="Q204" i="2" s="1"/>
  <c r="P203" i="2"/>
  <c r="O203" i="2"/>
  <c r="M203" i="2"/>
  <c r="J203" i="2"/>
  <c r="Q203" i="2" s="1"/>
  <c r="P202" i="2"/>
  <c r="O202" i="2"/>
  <c r="M202" i="2"/>
  <c r="J202" i="2"/>
  <c r="Q202" i="2" s="1"/>
  <c r="P201" i="2"/>
  <c r="O201" i="2"/>
  <c r="M201" i="2"/>
  <c r="J201" i="2"/>
  <c r="Q201" i="2" s="1"/>
  <c r="P200" i="2"/>
  <c r="O200" i="2"/>
  <c r="M200" i="2"/>
  <c r="J200" i="2"/>
  <c r="Q200" i="2" s="1"/>
  <c r="P116" i="2"/>
  <c r="O116" i="2"/>
  <c r="M116" i="2"/>
  <c r="J116" i="2"/>
  <c r="Q116" i="2" s="1"/>
  <c r="P115" i="2"/>
  <c r="O115" i="2"/>
  <c r="M115" i="2"/>
  <c r="J115" i="2"/>
  <c r="Q115" i="2" s="1"/>
  <c r="P114" i="2"/>
  <c r="O114" i="2"/>
  <c r="M114" i="2"/>
  <c r="J114" i="2"/>
  <c r="Q114" i="2" s="1"/>
  <c r="P113" i="2"/>
  <c r="O113" i="2"/>
  <c r="M113" i="2"/>
  <c r="J113" i="2"/>
  <c r="Q113" i="2" s="1"/>
  <c r="P112" i="2"/>
  <c r="O112" i="2"/>
  <c r="M112" i="2"/>
  <c r="J112" i="2"/>
  <c r="Q112" i="2" s="1"/>
  <c r="P111" i="2"/>
  <c r="O111" i="2"/>
  <c r="M111" i="2"/>
  <c r="J111" i="2"/>
  <c r="Q111" i="2" s="1"/>
  <c r="U110" i="2" a="1"/>
  <c r="U110" i="2" s="1"/>
  <c r="P110" i="2"/>
  <c r="O110" i="2"/>
  <c r="M110" i="2"/>
  <c r="J110" i="2"/>
  <c r="Q110" i="2" s="1"/>
  <c r="U109" i="2" a="1"/>
  <c r="U109" i="2" s="1"/>
  <c r="E66" i="5" s="1"/>
  <c r="P109" i="2"/>
  <c r="O109" i="2"/>
  <c r="M109" i="2"/>
  <c r="J109" i="2"/>
  <c r="Q109" i="2" s="1"/>
  <c r="U108" i="2" a="1"/>
  <c r="U108" i="2" s="1"/>
  <c r="E65" i="5" s="1"/>
  <c r="P108" i="2"/>
  <c r="O108" i="2"/>
  <c r="M108" i="2"/>
  <c r="J108" i="2"/>
  <c r="Q108" i="2" s="1"/>
  <c r="U107" i="2" a="1"/>
  <c r="U107" i="2" s="1"/>
  <c r="E64" i="5" s="1"/>
  <c r="P107" i="2"/>
  <c r="O107" i="2"/>
  <c r="M107" i="2"/>
  <c r="J107" i="2"/>
  <c r="Q107" i="2" s="1"/>
  <c r="U106" i="2" a="1"/>
  <c r="U106" i="2" s="1"/>
  <c r="E63" i="5" s="1"/>
  <c r="P106" i="2"/>
  <c r="O106" i="2"/>
  <c r="M106" i="2"/>
  <c r="J106" i="2"/>
  <c r="Q106" i="2" s="1"/>
  <c r="U105" i="2" a="1"/>
  <c r="U105" i="2" s="1"/>
  <c r="E62" i="5" s="1"/>
  <c r="P105" i="2"/>
  <c r="O105" i="2"/>
  <c r="M105" i="2"/>
  <c r="J105" i="2"/>
  <c r="Q105" i="2" s="1"/>
  <c r="U104" i="2" a="1"/>
  <c r="U104" i="2" s="1"/>
  <c r="E61" i="5" s="1"/>
  <c r="P104" i="2"/>
  <c r="O104" i="2"/>
  <c r="M104" i="2"/>
  <c r="J104" i="2"/>
  <c r="Q104" i="2" s="1"/>
  <c r="U103" i="2" a="1"/>
  <c r="U103" i="2" s="1"/>
  <c r="E60" i="5" s="1"/>
  <c r="P103" i="2"/>
  <c r="O103" i="2"/>
  <c r="M103" i="2"/>
  <c r="J103" i="2"/>
  <c r="Q103" i="2" s="1"/>
  <c r="U102" i="2"/>
  <c r="E59" i="5" s="1"/>
  <c r="P102" i="2"/>
  <c r="O102" i="2"/>
  <c r="M102" i="2"/>
  <c r="J102" i="2"/>
  <c r="Q102" i="2" s="1"/>
  <c r="P101" i="2"/>
  <c r="O101" i="2"/>
  <c r="M101" i="2"/>
  <c r="J101" i="2"/>
  <c r="Q101" i="2" s="1"/>
  <c r="P100" i="2"/>
  <c r="O100" i="2"/>
  <c r="M100" i="2"/>
  <c r="J100" i="2"/>
  <c r="Q100" i="2" s="1"/>
  <c r="P99" i="2"/>
  <c r="O99" i="2"/>
  <c r="M99" i="2"/>
  <c r="J99" i="2"/>
  <c r="Q99" i="2" s="1"/>
  <c r="P98" i="2"/>
  <c r="O98" i="2"/>
  <c r="M98" i="2"/>
  <c r="J98" i="2"/>
  <c r="Q98" i="2" s="1"/>
  <c r="U97" i="2"/>
  <c r="P97" i="2"/>
  <c r="O97" i="2"/>
  <c r="M97" i="2"/>
  <c r="J97" i="2"/>
  <c r="Q97" i="2" s="1"/>
  <c r="U96" i="2"/>
  <c r="C66" i="5" s="1"/>
  <c r="P96" i="2"/>
  <c r="O96" i="2"/>
  <c r="M96" i="2"/>
  <c r="J96" i="2"/>
  <c r="Q96" i="2" s="1"/>
  <c r="U95" i="2"/>
  <c r="C65" i="5" s="1"/>
  <c r="P95" i="2"/>
  <c r="O95" i="2"/>
  <c r="M95" i="2"/>
  <c r="J95" i="2"/>
  <c r="Q95" i="2" s="1"/>
  <c r="U94" i="2"/>
  <c r="C64" i="5" s="1"/>
  <c r="P94" i="2"/>
  <c r="O94" i="2"/>
  <c r="M94" i="2"/>
  <c r="J94" i="2"/>
  <c r="Q94" i="2" s="1"/>
  <c r="U93" i="2"/>
  <c r="C63" i="5" s="1"/>
  <c r="P93" i="2"/>
  <c r="O93" i="2"/>
  <c r="M93" i="2"/>
  <c r="J93" i="2"/>
  <c r="Q93" i="2" s="1"/>
  <c r="U92" i="2"/>
  <c r="C62" i="5" s="1"/>
  <c r="P92" i="2"/>
  <c r="O92" i="2"/>
  <c r="M92" i="2"/>
  <c r="J92" i="2"/>
  <c r="Q92" i="2" s="1"/>
  <c r="U91" i="2"/>
  <c r="C61" i="5" s="1"/>
  <c r="P91" i="2"/>
  <c r="O91" i="2"/>
  <c r="M91" i="2"/>
  <c r="J91" i="2"/>
  <c r="Q91" i="2" s="1"/>
  <c r="U90" i="2"/>
  <c r="C60" i="5" s="1"/>
  <c r="P90" i="2"/>
  <c r="O90" i="2"/>
  <c r="M90" i="2"/>
  <c r="J90" i="2"/>
  <c r="Q90" i="2" s="1"/>
  <c r="U89" i="2"/>
  <c r="C59" i="5" s="1"/>
  <c r="P89" i="2"/>
  <c r="O89" i="2"/>
  <c r="M89" i="2"/>
  <c r="J89" i="2"/>
  <c r="Q89" i="2" s="1"/>
  <c r="P88" i="2"/>
  <c r="O88" i="2"/>
  <c r="M88" i="2"/>
  <c r="J88" i="2"/>
  <c r="Q88" i="2" s="1"/>
  <c r="P87" i="2"/>
  <c r="O87" i="2"/>
  <c r="M87" i="2"/>
  <c r="J87" i="2"/>
  <c r="Q87" i="2" s="1"/>
  <c r="P86" i="2"/>
  <c r="O86" i="2"/>
  <c r="M86" i="2"/>
  <c r="J86" i="2"/>
  <c r="Q86" i="2" s="1"/>
  <c r="P85" i="2"/>
  <c r="O85" i="2"/>
  <c r="M85" i="2"/>
  <c r="J85" i="2"/>
  <c r="Q85" i="2" s="1"/>
  <c r="P84" i="2"/>
  <c r="O84" i="2"/>
  <c r="M84" i="2"/>
  <c r="J84" i="2"/>
  <c r="Q84" i="2" s="1"/>
  <c r="D66" i="5"/>
  <c r="P83" i="2"/>
  <c r="O83" i="2"/>
  <c r="M83" i="2"/>
  <c r="J83" i="2"/>
  <c r="Q83" i="2" s="1"/>
  <c r="D65" i="5"/>
  <c r="P82" i="2"/>
  <c r="O82" i="2"/>
  <c r="M82" i="2"/>
  <c r="J82" i="2"/>
  <c r="Q82" i="2" s="1"/>
  <c r="D64" i="5"/>
  <c r="P81" i="2"/>
  <c r="O81" i="2"/>
  <c r="M81" i="2"/>
  <c r="J81" i="2"/>
  <c r="Q81" i="2" s="1"/>
  <c r="D63" i="5"/>
  <c r="P80" i="2"/>
  <c r="O80" i="2"/>
  <c r="M80" i="2"/>
  <c r="J80" i="2"/>
  <c r="Q80" i="2" s="1"/>
  <c r="D62" i="5"/>
  <c r="P79" i="2"/>
  <c r="O79" i="2"/>
  <c r="M79" i="2"/>
  <c r="J79" i="2"/>
  <c r="Q79" i="2" s="1"/>
  <c r="D61" i="5"/>
  <c r="P78" i="2"/>
  <c r="O78" i="2"/>
  <c r="M78" i="2"/>
  <c r="J78" i="2"/>
  <c r="Q78" i="2" s="1"/>
  <c r="D60" i="5"/>
  <c r="P77" i="2"/>
  <c r="O77" i="2"/>
  <c r="M77" i="2"/>
  <c r="J77" i="2"/>
  <c r="Q77" i="2" s="1"/>
  <c r="D59" i="5"/>
  <c r="P76" i="2"/>
  <c r="O76" i="2"/>
  <c r="M76" i="2"/>
  <c r="J76" i="2"/>
  <c r="Q76" i="2" s="1"/>
  <c r="P75" i="2"/>
  <c r="O75" i="2"/>
  <c r="M75" i="2"/>
  <c r="J75" i="2"/>
  <c r="Q75" i="2" s="1"/>
  <c r="P74" i="2"/>
  <c r="O74" i="2"/>
  <c r="M74" i="2"/>
  <c r="J74" i="2"/>
  <c r="Q74" i="2" s="1"/>
  <c r="P73" i="2"/>
  <c r="O73" i="2"/>
  <c r="M73" i="2"/>
  <c r="J73" i="2"/>
  <c r="Q73" i="2" s="1"/>
  <c r="P72" i="2"/>
  <c r="O72" i="2"/>
  <c r="M72" i="2"/>
  <c r="J72" i="2"/>
  <c r="Q72" i="2" s="1"/>
  <c r="P71" i="2"/>
  <c r="O71" i="2"/>
  <c r="M71" i="2"/>
  <c r="J71" i="2"/>
  <c r="Q71" i="2" s="1"/>
  <c r="P70" i="2"/>
  <c r="O70" i="2"/>
  <c r="M70" i="2"/>
  <c r="J70" i="2"/>
  <c r="Q70" i="2" s="1"/>
  <c r="P69" i="2"/>
  <c r="O69" i="2"/>
  <c r="M69" i="2"/>
  <c r="J69" i="2"/>
  <c r="Q69" i="2" s="1"/>
  <c r="P68" i="2"/>
  <c r="O68" i="2"/>
  <c r="M68" i="2"/>
  <c r="J68" i="2"/>
  <c r="Q68" i="2" s="1"/>
  <c r="P67" i="2"/>
  <c r="O67" i="2"/>
  <c r="M67" i="2"/>
  <c r="J67" i="2"/>
  <c r="Q67" i="2" s="1"/>
  <c r="P66" i="2"/>
  <c r="O66" i="2"/>
  <c r="M66" i="2"/>
  <c r="J66" i="2"/>
  <c r="Q66" i="2" s="1"/>
  <c r="P65" i="2"/>
  <c r="O65" i="2"/>
  <c r="M65" i="2"/>
  <c r="J65" i="2"/>
  <c r="Q65" i="2" s="1"/>
  <c r="P64" i="2"/>
  <c r="O64" i="2"/>
  <c r="M64" i="2"/>
  <c r="J64" i="2"/>
  <c r="Q64" i="2" s="1"/>
  <c r="P63" i="2"/>
  <c r="O63" i="2"/>
  <c r="M63" i="2"/>
  <c r="J63" i="2"/>
  <c r="Q63" i="2" s="1"/>
  <c r="U62" i="2"/>
  <c r="V62" i="2" s="1"/>
  <c r="P62" i="2"/>
  <c r="O62" i="2"/>
  <c r="M62" i="2"/>
  <c r="J62" i="2"/>
  <c r="Q62" i="2" s="1"/>
  <c r="P61" i="2"/>
  <c r="O61" i="2"/>
  <c r="M61" i="2"/>
  <c r="J61" i="2"/>
  <c r="Q61" i="2" s="1"/>
  <c r="P60" i="2"/>
  <c r="O60" i="2"/>
  <c r="M60" i="2"/>
  <c r="J60" i="2"/>
  <c r="Q60" i="2" s="1"/>
  <c r="P59" i="2"/>
  <c r="O59" i="2"/>
  <c r="M59" i="2"/>
  <c r="J59" i="2"/>
  <c r="Q59" i="2" s="1"/>
  <c r="P58" i="2"/>
  <c r="O58" i="2"/>
  <c r="M58" i="2"/>
  <c r="J58" i="2"/>
  <c r="Q58" i="2" s="1"/>
  <c r="U57" i="2"/>
  <c r="C16" i="9" s="1"/>
  <c r="P57" i="2"/>
  <c r="O57" i="2"/>
  <c r="M57" i="2"/>
  <c r="J57" i="2"/>
  <c r="Q57" i="2" s="1"/>
  <c r="U56" i="2"/>
  <c r="C15" i="9" s="1"/>
  <c r="P56" i="2"/>
  <c r="O56" i="2"/>
  <c r="M56" i="2"/>
  <c r="J56" i="2"/>
  <c r="Q56" i="2" s="1"/>
  <c r="U55" i="2"/>
  <c r="C14" i="9" s="1"/>
  <c r="P55" i="2"/>
  <c r="O55" i="2"/>
  <c r="M55" i="2"/>
  <c r="J55" i="2"/>
  <c r="Q55" i="2" s="1"/>
  <c r="U54" i="2"/>
  <c r="C13" i="9" s="1"/>
  <c r="P54" i="2"/>
  <c r="O54" i="2"/>
  <c r="M54" i="2"/>
  <c r="J54" i="2"/>
  <c r="Q54" i="2" s="1"/>
  <c r="U53" i="2"/>
  <c r="C12" i="9" s="1"/>
  <c r="P53" i="2"/>
  <c r="O53" i="2"/>
  <c r="M53" i="2"/>
  <c r="J53" i="2"/>
  <c r="Q53" i="2" s="1"/>
  <c r="U52" i="2"/>
  <c r="C11" i="9" s="1"/>
  <c r="P52" i="2"/>
  <c r="O52" i="2"/>
  <c r="M52" i="2"/>
  <c r="J52" i="2"/>
  <c r="Q52" i="2" s="1"/>
  <c r="U51" i="2"/>
  <c r="C10" i="9" s="1"/>
  <c r="P51" i="2"/>
  <c r="O51" i="2"/>
  <c r="M51" i="2"/>
  <c r="J51" i="2"/>
  <c r="Q51" i="2" s="1"/>
  <c r="P50" i="2"/>
  <c r="O50" i="2"/>
  <c r="M50" i="2"/>
  <c r="J50" i="2"/>
  <c r="Q50" i="2" s="1"/>
  <c r="P49" i="2"/>
  <c r="O49" i="2"/>
  <c r="M49" i="2"/>
  <c r="J49" i="2"/>
  <c r="Q49" i="2" s="1"/>
  <c r="P48" i="2"/>
  <c r="O48" i="2"/>
  <c r="M48" i="2"/>
  <c r="J48" i="2"/>
  <c r="Q48" i="2" s="1"/>
  <c r="P47" i="2"/>
  <c r="O47" i="2"/>
  <c r="M47" i="2"/>
  <c r="J47" i="2"/>
  <c r="Q47" i="2" s="1"/>
  <c r="U46" i="2"/>
  <c r="C8" i="9" s="1"/>
  <c r="P46" i="2"/>
  <c r="O46" i="2"/>
  <c r="M46" i="2"/>
  <c r="J46" i="2"/>
  <c r="Q46" i="2" s="1"/>
  <c r="U45" i="2"/>
  <c r="C7" i="9" s="1"/>
  <c r="P45" i="2"/>
  <c r="O45" i="2"/>
  <c r="M45" i="2"/>
  <c r="J45" i="2"/>
  <c r="Q45" i="2" s="1"/>
  <c r="U44" i="2"/>
  <c r="P44" i="2"/>
  <c r="O44" i="2"/>
  <c r="M44" i="2"/>
  <c r="J44" i="2"/>
  <c r="Q44" i="2" s="1"/>
  <c r="U43" i="2"/>
  <c r="C5" i="9" s="1"/>
  <c r="P43" i="2"/>
  <c r="O43" i="2"/>
  <c r="M43" i="2"/>
  <c r="J43" i="2"/>
  <c r="Q43" i="2" s="1"/>
  <c r="U42" i="2"/>
  <c r="C4" i="9" s="1"/>
  <c r="P42" i="2"/>
  <c r="O42" i="2"/>
  <c r="M42" i="2"/>
  <c r="J42" i="2"/>
  <c r="Q42" i="2" s="1"/>
  <c r="U41" i="2"/>
  <c r="C3" i="9" s="1"/>
  <c r="P41" i="2"/>
  <c r="O41" i="2"/>
  <c r="M41" i="2"/>
  <c r="J41" i="2"/>
  <c r="Q41" i="2" s="1"/>
  <c r="U40" i="2"/>
  <c r="C2" i="9" s="1"/>
  <c r="P40" i="2"/>
  <c r="O40" i="2"/>
  <c r="M40" i="2"/>
  <c r="J40" i="2"/>
  <c r="Q40" i="2" s="1"/>
  <c r="P39" i="2"/>
  <c r="O39" i="2"/>
  <c r="M39" i="2"/>
  <c r="J39" i="2"/>
  <c r="Q39" i="2" s="1"/>
  <c r="P38" i="2"/>
  <c r="O38" i="2"/>
  <c r="M38" i="2"/>
  <c r="J38" i="2"/>
  <c r="Q38" i="2" s="1"/>
  <c r="P37" i="2"/>
  <c r="O37" i="2"/>
  <c r="M37" i="2"/>
  <c r="J37" i="2"/>
  <c r="Q37" i="2" s="1"/>
  <c r="P36" i="2"/>
  <c r="O36" i="2"/>
  <c r="M36" i="2"/>
  <c r="J36" i="2"/>
  <c r="Q36" i="2" s="1"/>
  <c r="Y35" i="2"/>
  <c r="U35" i="2"/>
  <c r="P35" i="2"/>
  <c r="O35" i="2"/>
  <c r="M35" i="2"/>
  <c r="J35" i="2"/>
  <c r="Q35" i="2" s="1"/>
  <c r="Y34" i="2"/>
  <c r="U34" i="2"/>
  <c r="P34" i="2"/>
  <c r="O34" i="2"/>
  <c r="M34" i="2"/>
  <c r="J34" i="2"/>
  <c r="Q34" i="2" s="1"/>
  <c r="Y33" i="2"/>
  <c r="U33" i="2"/>
  <c r="P33" i="2"/>
  <c r="O33" i="2"/>
  <c r="M33" i="2"/>
  <c r="J33" i="2"/>
  <c r="Q33" i="2" s="1"/>
  <c r="Y32" i="2"/>
  <c r="U32" i="2"/>
  <c r="P32" i="2"/>
  <c r="O32" i="2"/>
  <c r="M32" i="2"/>
  <c r="J32" i="2"/>
  <c r="Q32" i="2" s="1"/>
  <c r="Y31" i="2"/>
  <c r="U31" i="2"/>
  <c r="P31" i="2"/>
  <c r="O31" i="2"/>
  <c r="M31" i="2"/>
  <c r="J31" i="2"/>
  <c r="Q31" i="2" s="1"/>
  <c r="Y30" i="2"/>
  <c r="U30" i="2"/>
  <c r="P30" i="2"/>
  <c r="O30" i="2"/>
  <c r="M30" i="2"/>
  <c r="J30" i="2"/>
  <c r="Q30" i="2" s="1"/>
  <c r="Y29" i="2"/>
  <c r="P29" i="2"/>
  <c r="O29" i="2"/>
  <c r="M29" i="2"/>
  <c r="J29" i="2"/>
  <c r="Q29" i="2" s="1"/>
  <c r="P28" i="2"/>
  <c r="O28" i="2"/>
  <c r="M28" i="2"/>
  <c r="J28" i="2"/>
  <c r="Q28" i="2" s="1"/>
  <c r="M27" i="2"/>
  <c r="P26" i="2"/>
  <c r="O26" i="2"/>
  <c r="M26" i="2"/>
  <c r="P25" i="2"/>
  <c r="O25" i="2"/>
  <c r="M25" i="2"/>
  <c r="P24" i="2"/>
  <c r="O24" i="2"/>
  <c r="M24" i="2"/>
  <c r="P23" i="2"/>
  <c r="O23" i="2"/>
  <c r="M23" i="2"/>
  <c r="U22" i="2"/>
  <c r="P22" i="2"/>
  <c r="O22" i="2"/>
  <c r="M22" i="2"/>
  <c r="U21" i="2"/>
  <c r="P21" i="2"/>
  <c r="O21" i="2"/>
  <c r="M21" i="2"/>
  <c r="U20" i="2"/>
  <c r="O20" i="2"/>
  <c r="M20" i="2"/>
  <c r="U19" i="2"/>
  <c r="P19" i="2"/>
  <c r="O19" i="2"/>
  <c r="M19" i="2"/>
  <c r="U18" i="2"/>
  <c r="P18" i="2"/>
  <c r="O18" i="2"/>
  <c r="M18" i="2"/>
  <c r="U17" i="2"/>
  <c r="O17" i="2"/>
  <c r="M17" i="2"/>
  <c r="U16" i="2"/>
  <c r="M16" i="2"/>
  <c r="M8" i="2"/>
  <c r="O16" i="2" s="1"/>
  <c r="C21" i="9" l="1"/>
  <c r="C33" i="5"/>
  <c r="E38" i="5"/>
  <c r="C35" i="5"/>
  <c r="G34" i="5"/>
  <c r="E33" i="5"/>
  <c r="C37" i="5"/>
  <c r="E37" i="5"/>
  <c r="G35" i="5"/>
  <c r="E39" i="5"/>
  <c r="G39" i="5"/>
  <c r="E36" i="5"/>
  <c r="E34" i="5"/>
  <c r="G38" i="5"/>
  <c r="E35" i="5"/>
  <c r="C34" i="5"/>
  <c r="G37" i="5"/>
  <c r="C39" i="5"/>
  <c r="G33" i="5"/>
  <c r="G36" i="5"/>
  <c r="C38" i="5"/>
  <c r="C36" i="5"/>
  <c r="C20" i="9"/>
  <c r="C24" i="9"/>
  <c r="AG13" i="8"/>
  <c r="AG10" i="8"/>
  <c r="J157" i="2"/>
  <c r="Q157" i="2" s="1"/>
  <c r="C18" i="9"/>
  <c r="C22" i="9"/>
  <c r="AG17" i="8"/>
  <c r="M38" i="8" s="1"/>
  <c r="C19" i="9"/>
  <c r="C23" i="9"/>
  <c r="U24" i="2"/>
  <c r="C6" i="9"/>
  <c r="Y36" i="2"/>
  <c r="U36" i="2"/>
  <c r="AD147" i="5"/>
  <c r="O27" i="2"/>
  <c r="U58" i="2"/>
  <c r="U111" i="2"/>
  <c r="U98" i="2"/>
  <c r="U47" i="2"/>
  <c r="U85" i="2"/>
  <c r="K67" i="5"/>
  <c r="E24" i="5" l="1"/>
  <c r="K32" i="8"/>
  <c r="J151" i="2"/>
  <c r="Q151" i="2" s="1"/>
  <c r="K34" i="8"/>
  <c r="K35" i="8"/>
  <c r="K37" i="8"/>
  <c r="B15" i="8"/>
  <c r="C24" i="5"/>
  <c r="U60" i="2"/>
  <c r="H37" i="8"/>
  <c r="H35" i="8"/>
  <c r="J38" i="8"/>
  <c r="H34" i="8"/>
  <c r="H32" i="8"/>
  <c r="G24" i="5"/>
  <c r="B16" i="8"/>
  <c r="R35" i="8"/>
  <c r="R34" i="8"/>
  <c r="R32" i="8"/>
  <c r="T38" i="8"/>
  <c r="R37" i="8"/>
  <c r="B13" i="8"/>
  <c r="K24" i="5"/>
  <c r="B14" i="8"/>
  <c r="E35" i="8"/>
  <c r="E34" i="8"/>
  <c r="E32" i="8"/>
  <c r="G38" i="8"/>
  <c r="E37" i="8"/>
  <c r="F37" i="8" s="1"/>
  <c r="I25" i="5"/>
  <c r="F65" i="5"/>
  <c r="U114" i="2"/>
  <c r="F62" i="5"/>
  <c r="F66" i="5"/>
  <c r="J20" i="2"/>
  <c r="J24" i="2"/>
  <c r="Q24" i="2" s="1"/>
  <c r="F60" i="5"/>
  <c r="Q27" i="2"/>
  <c r="J18" i="2"/>
  <c r="Q18" i="2" s="1"/>
  <c r="J19" i="2"/>
  <c r="Q19" i="2" s="1"/>
  <c r="J23" i="2"/>
  <c r="Q23" i="2" s="1"/>
  <c r="F61" i="5"/>
  <c r="F64" i="5"/>
  <c r="C67" i="5"/>
  <c r="F59" i="5"/>
  <c r="E67" i="5"/>
  <c r="F63" i="5"/>
  <c r="D67" i="5"/>
  <c r="J17" i="2"/>
  <c r="J25" i="2"/>
  <c r="Q25" i="2" s="1"/>
  <c r="J21" i="2"/>
  <c r="Q21" i="2" s="1"/>
  <c r="J22" i="2"/>
  <c r="Q22" i="2" s="1"/>
  <c r="J26" i="2"/>
  <c r="Q26" i="2" s="1"/>
  <c r="J16" i="2"/>
  <c r="I24" i="5" l="1"/>
  <c r="B12" i="8"/>
  <c r="P20" i="2"/>
  <c r="Q20" i="2" s="1"/>
  <c r="P17" i="2"/>
  <c r="Q17" i="2" s="1"/>
  <c r="P16" i="2"/>
  <c r="Q16" i="2" s="1"/>
  <c r="P27" i="2"/>
  <c r="F67" i="5"/>
  <c r="S34" i="8" l="1"/>
  <c r="T34" i="8" s="1"/>
  <c r="S37" i="8"/>
  <c r="S35" i="8"/>
  <c r="T35" i="8" s="1"/>
  <c r="R36" i="8"/>
  <c r="R39" i="8" s="1"/>
  <c r="S32" i="8"/>
  <c r="S36" i="8" l="1"/>
  <c r="S39" i="8" s="1"/>
  <c r="T32" i="8"/>
  <c r="T36" i="8" s="1"/>
  <c r="L37" i="8"/>
  <c r="N34" i="8"/>
  <c r="F34" i="8"/>
  <c r="L34" i="8"/>
  <c r="M34" i="8" s="1"/>
  <c r="I35" i="8"/>
  <c r="J35" i="8" s="1"/>
  <c r="P38" i="8"/>
  <c r="W38" i="8" s="1"/>
  <c r="L35" i="8"/>
  <c r="M35" i="8" s="1"/>
  <c r="I34" i="8"/>
  <c r="J34" i="8" s="1"/>
  <c r="N35" i="8"/>
  <c r="F35" i="8"/>
  <c r="G35" i="8" s="1"/>
  <c r="H36" i="8"/>
  <c r="H39" i="8" s="1"/>
  <c r="I32" i="8"/>
  <c r="T37" i="8"/>
  <c r="I37" i="8"/>
  <c r="N32" i="8"/>
  <c r="E36" i="8"/>
  <c r="E39" i="8" s="1"/>
  <c r="F32" i="8"/>
  <c r="K36" i="8"/>
  <c r="K39" i="8" s="1"/>
  <c r="L32" i="8"/>
  <c r="N37" i="8"/>
  <c r="G37" i="8"/>
  <c r="L36" i="8" l="1"/>
  <c r="L39" i="8" s="1"/>
  <c r="I36" i="8"/>
  <c r="I39" i="8" s="1"/>
  <c r="T39" i="8"/>
  <c r="P66" i="8" s="1"/>
  <c r="O34" i="8"/>
  <c r="P34" i="8" s="1"/>
  <c r="W34" i="8" s="1"/>
  <c r="C34" i="8" s="1"/>
  <c r="O32" i="8"/>
  <c r="F36" i="8"/>
  <c r="F39" i="8" s="1"/>
  <c r="V35" i="8"/>
  <c r="V34" i="8"/>
  <c r="N36" i="8"/>
  <c r="V36" i="8" s="1"/>
  <c r="V32" i="8"/>
  <c r="G34" i="8"/>
  <c r="M32" i="8"/>
  <c r="M36" i="8" s="1"/>
  <c r="G32" i="8"/>
  <c r="M37" i="8"/>
  <c r="O37" i="8"/>
  <c r="J32" i="8"/>
  <c r="J36" i="8" s="1"/>
  <c r="V37" i="8"/>
  <c r="J37" i="8"/>
  <c r="O35" i="8"/>
  <c r="P35" i="8" s="1"/>
  <c r="W35" i="8" s="1"/>
  <c r="C35" i="8" s="1"/>
  <c r="O36" i="8" l="1"/>
  <c r="O39" i="8" s="1"/>
  <c r="G36" i="8"/>
  <c r="G39" i="8" s="1"/>
  <c r="B69" i="8" s="1"/>
  <c r="N39" i="8"/>
  <c r="V39" i="8" s="1"/>
  <c r="J39" i="8"/>
  <c r="J69" i="8" s="1"/>
  <c r="P32" i="8"/>
  <c r="P36" i="8" s="1"/>
  <c r="W36" i="8" s="1"/>
  <c r="P37" i="8"/>
  <c r="M39" i="8"/>
  <c r="D69" i="8" s="1"/>
  <c r="W32" i="8" l="1"/>
  <c r="P39" i="8"/>
  <c r="W39" i="8" s="1"/>
  <c r="W37" i="8"/>
  <c r="C37" i="8" s="1"/>
  <c r="C32" i="8" l="1"/>
  <c r="C36" i="8" s="1"/>
  <c r="C3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CANTON Dimitri</author>
  </authors>
  <commentList>
    <comment ref="W15" authorId="0" shapeId="0" xr:uid="{D90FF689-16A2-489A-AAD8-D3EFF84B7496}">
      <text>
        <r>
          <rPr>
            <sz val="11"/>
            <color indexed="81"/>
            <rFont val="Tahoma"/>
            <family val="2"/>
          </rPr>
          <t>Veuillez reporter les données calculées automatiquement dans la colonne U du tableau produit à l'agrément ou au conventionnement APL.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DOUILLY Léana</author>
  </authors>
  <commentList>
    <comment ref="U25" authorId="0" shapeId="0" xr:uid="{00000000-0006-0000-0500-000001000000}">
      <text>
        <r>
          <rPr>
            <sz val="11"/>
            <color rgb="FF000000"/>
            <rFont val="Calibri"/>
            <family val="2"/>
            <charset val="1"/>
          </rPr>
          <t>https://www.bulletin-officiel.developpement-durable.gouv.fr/documents/Bulletinofficiel-0032843/TREL2300300V_annexes%202023_1%20%C3%A0%2011.pdf</t>
        </r>
      </text>
    </comment>
    <comment ref="AA25" authorId="0" shapeId="0" xr:uid="{07D41C70-9200-4164-889F-5ADB790C0179}">
      <text>
        <r>
          <rPr>
            <sz val="11"/>
            <color rgb="FF000000"/>
            <rFont val="Calibri"/>
            <family val="2"/>
            <charset val="1"/>
          </rPr>
          <t>https://www.financement-logement-social.logement.gouv.fr/avis-loyers-2024-a2243.html</t>
        </r>
      </text>
    </comment>
    <comment ref="AG25" authorId="0" shapeId="0" xr:uid="{78F4C36E-25B5-48C5-B316-3C58FC341D13}">
      <text>
        <r>
          <rPr>
            <sz val="11"/>
            <color rgb="FF000000"/>
            <rFont val="Calibri"/>
            <family val="2"/>
            <charset val="1"/>
          </rPr>
          <t>https://www.financement-logement-social.logement.gouv.fr/avis-relatif-a-la-fixation-des-loyers-et-des-a2264.html</t>
        </r>
      </text>
    </comment>
    <comment ref="AM25" authorId="1" shapeId="0" xr:uid="{E7B7A41A-1F13-40D8-8108-A61A61152741}">
      <text>
        <r>
          <rPr>
            <b/>
            <sz val="9"/>
            <color indexed="81"/>
            <rFont val="Tahoma"/>
            <family val="2"/>
          </rPr>
          <t>DOUILLY Léana:</t>
        </r>
        <r>
          <rPr>
            <sz val="9"/>
            <color indexed="81"/>
            <rFont val="Tahoma"/>
            <family val="2"/>
          </rPr>
          <t xml:space="preserve">
https://www.financement-logement-social.logement.gouv.fr/IMG/pdf/avis_loyers_2026_annexes_cle539946.pdf</t>
        </r>
      </text>
    </comment>
  </commentList>
</comments>
</file>

<file path=xl/sharedStrings.xml><?xml version="1.0" encoding="utf-8"?>
<sst xmlns="http://schemas.openxmlformats.org/spreadsheetml/2006/main" count="6079" uniqueCount="1656">
  <si>
    <t>Notice d'utilisation</t>
  </si>
  <si>
    <t>Récapitulatif des mises à jour du fichier</t>
  </si>
  <si>
    <t xml:space="preserve">A lire avant de débuter la saisie des autres onglets </t>
  </si>
  <si>
    <t>Présentation du fichier</t>
  </si>
  <si>
    <t>Ce fruit résulte des travaux des ateliers de la Concertation, co-portés par la DRIHL et l'AORIF.</t>
  </si>
  <si>
    <t>Son utilisation par les bailleurs et les services instructeurs est rendue obligatoire.</t>
  </si>
  <si>
    <t>Consignes et règles de nommage des fichiers</t>
  </si>
  <si>
    <t>Légende pour les onglets</t>
  </si>
  <si>
    <t>Champ à saisir par les bailleurs</t>
  </si>
  <si>
    <t>Champ à sélectionner par les baillerus (menu déroulant)</t>
  </si>
  <si>
    <t>Champ en saisie par les bailleurs non nécessaires au stade agrément et à compléter au stade convention</t>
  </si>
  <si>
    <t>Champ en saisie par les services instructeurs</t>
  </si>
  <si>
    <t>Champ incrémenté de façon automatique et non modifiable</t>
  </si>
  <si>
    <t xml:space="preserve">Nom et nature de l’opération : </t>
  </si>
  <si>
    <t xml:space="preserve">Département : </t>
  </si>
  <si>
    <t>Zone :</t>
  </si>
  <si>
    <t xml:space="preserve">Commune : </t>
  </si>
  <si>
    <t>Achères-la-Forêt</t>
  </si>
  <si>
    <t xml:space="preserve">Adresse : </t>
  </si>
  <si>
    <t>rue zzz</t>
  </si>
  <si>
    <t xml:space="preserve">Bailleur : </t>
  </si>
  <si>
    <t>Nom du bailleur</t>
  </si>
  <si>
    <t>Foyer d'accueil médicalisé</t>
  </si>
  <si>
    <t>1° contrôle des surfaces</t>
  </si>
  <si>
    <t>étape 1 : validation des surfaces</t>
  </si>
  <si>
    <t>Colonnes exportables pour l'annexe à la convention APL</t>
  </si>
  <si>
    <t>Numéro du bâtiment</t>
  </si>
  <si>
    <t>Numéro du logement</t>
  </si>
  <si>
    <t>Numéro du lot (si différent)</t>
  </si>
  <si>
    <t>Etage</t>
  </si>
  <si>
    <t>Type
de
logement</t>
  </si>
  <si>
    <t>Contrôle des surfaces</t>
  </si>
  <si>
    <t>Redevance pratiquée</t>
  </si>
  <si>
    <t>Redevance totale = redevance pratiquée + P+M</t>
  </si>
  <si>
    <t xml:space="preserve">composition du ménage </t>
  </si>
  <si>
    <t>Redevance max pour le PLAI-adapté selon la composition familiale</t>
  </si>
  <si>
    <t xml:space="preserve">Choix de la redevance plafond la plus basse </t>
  </si>
  <si>
    <t>Typologie</t>
  </si>
  <si>
    <t>Nombre</t>
  </si>
  <si>
    <t>PLAI-adapté</t>
  </si>
  <si>
    <t>A</t>
  </si>
  <si>
    <t>T2</t>
  </si>
  <si>
    <t xml:space="preserve">Bénéficiaire isolé </t>
  </si>
  <si>
    <t>T1</t>
  </si>
  <si>
    <t>PLS</t>
  </si>
  <si>
    <t>T3</t>
  </si>
  <si>
    <t>T1'</t>
  </si>
  <si>
    <t>CP</t>
  </si>
  <si>
    <t>T1 bis</t>
  </si>
  <si>
    <t>Bénéficiaire isolé / couple + deux personnes à charge</t>
  </si>
  <si>
    <t>T4</t>
  </si>
  <si>
    <t>T5</t>
  </si>
  <si>
    <t>Total</t>
  </si>
  <si>
    <t>produit et typologie</t>
  </si>
  <si>
    <t>sous-total PLAI</t>
  </si>
  <si>
    <t>sous-total PLUS</t>
  </si>
  <si>
    <t>sous-total PLS</t>
  </si>
  <si>
    <t xml:space="preserve">Total tous produits </t>
  </si>
  <si>
    <t>Vérification du P+M</t>
  </si>
  <si>
    <t>Contingent Préfet proposé</t>
  </si>
  <si>
    <t>Synthèse contingent Préfet</t>
  </si>
  <si>
    <t>T6</t>
  </si>
  <si>
    <t>T7</t>
  </si>
  <si>
    <t>Amenucourt</t>
  </si>
  <si>
    <t>Shab</t>
  </si>
  <si>
    <t>Bénéficiaire isolé / couple + une personne à charge</t>
  </si>
  <si>
    <t xml:space="preserve">Couple sans personne à charge </t>
  </si>
  <si>
    <t>Bénéficiaire isolé / couple + trois personnes à charge</t>
  </si>
  <si>
    <t>à signer par le bailleur pour la délivrance de l'agrément,</t>
  </si>
  <si>
    <t xml:space="preserve">renseignée par :  </t>
  </si>
  <si>
    <t xml:space="preserve">bureau : </t>
  </si>
  <si>
    <t>à accompagner du tableau détaillé des surfaces des logements</t>
  </si>
  <si>
    <t>initiales ch. d'op. :</t>
  </si>
  <si>
    <t>date :</t>
  </si>
  <si>
    <t xml:space="preserve">stade : </t>
  </si>
  <si>
    <t>en cas d'avenant, n° conv :</t>
  </si>
  <si>
    <t xml:space="preserve">Nom de l’opération : </t>
  </si>
  <si>
    <t xml:space="preserve">Nature de l’opération : </t>
  </si>
  <si>
    <t xml:space="preserve">Date de mise en service prévisionnelle : </t>
  </si>
  <si>
    <t>Caractéristiques de l'opération</t>
  </si>
  <si>
    <t>PLUS</t>
  </si>
  <si>
    <r>
      <rPr>
        <sz val="12"/>
        <color rgb="FF000000"/>
        <rFont val="Arial"/>
        <family val="2"/>
        <charset val="1"/>
      </rPr>
      <t xml:space="preserve">PLAI </t>
    </r>
    <r>
      <rPr>
        <i/>
        <sz val="10"/>
        <color rgb="FF000000"/>
        <rFont val="Arial"/>
        <family val="2"/>
        <charset val="1"/>
      </rPr>
      <t>(y compris PLAI adaptés)</t>
    </r>
  </si>
  <si>
    <t>PLAI adaptés</t>
  </si>
  <si>
    <t>nombre</t>
  </si>
  <si>
    <t>logts</t>
  </si>
  <si>
    <t xml:space="preserve">année ref : </t>
  </si>
  <si>
    <t>zonage :</t>
  </si>
  <si>
    <t>Redevance max selon la typologie</t>
  </si>
  <si>
    <t>€/m²</t>
  </si>
  <si>
    <t>Forfait</t>
  </si>
  <si>
    <t>nombre/
surface</t>
  </si>
  <si>
    <t>loyer</t>
  </si>
  <si>
    <t>Parking aérien</t>
  </si>
  <si>
    <t>Parking couvert</t>
  </si>
  <si>
    <t>Parking couvert boxé</t>
  </si>
  <si>
    <t>* si non intégrées dans le décompte de la surface utile</t>
  </si>
  <si>
    <t>Les terrasses en étages dont la superficie est supérieure à 9 m² ne peuvent donner lieu à la perception d’un loyer accessoire.</t>
  </si>
  <si>
    <t>Réservations préfectorales</t>
  </si>
  <si>
    <t>Commentaires contingent le cas échéant</t>
  </si>
  <si>
    <r>
      <rPr>
        <sz val="12"/>
        <color rgb="FF000000"/>
        <rFont val="Arial"/>
        <family val="2"/>
        <charset val="1"/>
      </rPr>
      <t xml:space="preserve">PLAI </t>
    </r>
    <r>
      <rPr>
        <i/>
        <sz val="10"/>
        <color rgb="FF000000"/>
        <rFont val="Arial"/>
        <family val="2"/>
        <charset val="1"/>
      </rPr>
      <t>(yc PLAI-a)</t>
    </r>
  </si>
  <si>
    <t>Total CP</t>
  </si>
  <si>
    <t>TYPE</t>
  </si>
  <si>
    <t>logements CP 30%</t>
  </si>
  <si>
    <t>total logements 
CP 30%</t>
  </si>
  <si>
    <t xml:space="preserve">Les logements situés au rez-de-chaussée devront faire l’objet d’une répartition équilibrée entre les réservataires. </t>
  </si>
  <si>
    <t xml:space="preserve">Aussi, le contingent préfectoral ne devra pas comprendre plus de 30% des logements situés au rez-de-chaussée. </t>
  </si>
  <si>
    <t>Fiche préparatoire à la convention APL (éléments à saisir dans la convention)</t>
  </si>
  <si>
    <t>SANS OBJET : le programme ne comprend que des PLS</t>
  </si>
  <si>
    <t>Les soussignés :</t>
  </si>
  <si>
    <t xml:space="preserve">XX [Organisme d'habitations à loyer modéré, société d'économie mixte ou collectivité territoriale ou autre personne morale propriétaire du logement-foyer] représenté (e) par M....., dénommé (e) ci-après le « propriétaire » ; 
XX [Organisme agréé gestionnaire du logement-foyer, sauf dans le cas où le propriétaire est gestionnaire direct] représenté (e) par son président M......, autorisé à cet effet par délibération de son conseil d'administration, en date du......, dénommé ci-après le « gestionnaire », et agissant à ce titre en application de la convention de location conclue avec le propriétaire ; </t>
  </si>
  <si>
    <t>Vu l’agrément du gestionnaire….</t>
  </si>
  <si>
    <t xml:space="preserve">Vu l'agrément de gestionnaire de résidence sociale prévu à l'article R. 353-165-1 ou l'agrément d'intermédiation locative et de gestion locative sociale mentionné à l'article L. 365-4 et délivré par le préfet du département de XX en date du...... à...... au gestionnaire pour assurer la gestion de résidences sociales ; </t>
  </si>
  <si>
    <t>Vu la convention de location….</t>
  </si>
  <si>
    <t xml:space="preserve">[Le cas échéant] Vu la convention de location, jointe à la présente convention, en date du.............. conclue entre le propriétaire et le gestionnaire ; </t>
  </si>
  <si>
    <t>Article 1er</t>
  </si>
  <si>
    <t>&amp;1</t>
  </si>
  <si>
    <t>« pour le logement-foyer »</t>
  </si>
  <si>
    <t>(descriptif)</t>
  </si>
  <si>
    <t>construction ou acquisition amélioration, nombre de logements, dont nombre de PLUS et de PLAI adresse et nom de l'opération</t>
  </si>
  <si>
    <t>&amp; 5</t>
  </si>
  <si>
    <r>
      <rPr>
        <sz val="11"/>
        <color rgb="FF000000"/>
        <rFont val="Arial"/>
        <family val="2"/>
        <charset val="1"/>
      </rPr>
      <t xml:space="preserve">(date délivrance agrément du </t>
    </r>
    <r>
      <rPr>
        <i/>
        <sz val="11"/>
        <color rgb="FF000000"/>
        <rFont val="Arial"/>
        <family val="2"/>
        <charset val="1"/>
      </rPr>
      <t>gestionnaire)</t>
    </r>
  </si>
  <si>
    <t xml:space="preserve">L'agrément prévu à l'article R. 353-156 du code de la construction et de l'habitation a été délivré par le préfet du département de XX en date du...... </t>
  </si>
  <si>
    <t>Article 2</t>
  </si>
  <si>
    <t>durée de la convention</t>
  </si>
  <si>
    <t>date d'expiration</t>
  </si>
  <si>
    <t>(date donnée à titre d'exemple)</t>
  </si>
  <si>
    <t>PLUS-PLAI : doit couvrir la totalité des échéances d'amortissement du prêt le plus long</t>
  </si>
  <si>
    <t xml:space="preserve">soit : livraison + durée prêt le plus long </t>
  </si>
  <si>
    <t xml:space="preserve">par défaut : agrément + durée du prêt le plus long + 2 ans préfinancement </t>
  </si>
  <si>
    <r>
      <rPr>
        <b/>
        <sz val="12"/>
        <color rgb="FF000000"/>
        <rFont val="Arial"/>
        <family val="2"/>
        <charset val="1"/>
      </rPr>
      <t xml:space="preserve">Article 4 </t>
    </r>
    <r>
      <rPr>
        <sz val="11"/>
        <color rgb="FF000000"/>
        <rFont val="Arial"/>
        <family val="2"/>
        <charset val="1"/>
      </rPr>
      <t>(cocher la case)</t>
    </r>
  </si>
  <si>
    <t>Conditions d’attribution et d’occupation</t>
  </si>
  <si>
    <t>NB : info PLS dans une seconde convention</t>
  </si>
  <si>
    <t>réservations préfectorales</t>
  </si>
  <si>
    <t>La part des locaux à usage privatif réservés par le Préfet est fixée à 30%</t>
  </si>
  <si>
    <t>Les modalités de gestion de ces réservations sont les suivantes :</t>
  </si>
  <si>
    <t>(Reporter les informations contenues dans le projet social à l’identique)</t>
  </si>
  <si>
    <t>Les modalités de choix des personnes accueillies sont les suivantes :</t>
  </si>
  <si>
    <t>Article 12</t>
  </si>
  <si>
    <t>Prestations</t>
  </si>
  <si>
    <t>Prestations obligatoires</t>
  </si>
  <si>
    <t>Prestations facultatives</t>
  </si>
  <si>
    <t>Article 14</t>
  </si>
  <si>
    <t xml:space="preserve">En cas de réhabilitation ou d’amélioration, les travaux concernant la résidence sociale sont inscrits au programme dans l’annexe 1 à la présente convention. Ils font l’objet d’un programme de réalisation qui se poursuit par ………….. tranche(s) annuelle(s) pendant ………… mois ou année(s)  dont l’échéancier est joint à la présente convention. </t>
  </si>
  <si>
    <t>Annexe à la convention APL</t>
  </si>
  <si>
    <t>l'annexe reprend les principales informations ci-dessus</t>
  </si>
  <si>
    <t xml:space="preserve">Le bailleur fournit au moment de l'agrément une version informatique du tableau des loyers </t>
  </si>
  <si>
    <t>(comportant a minima l'ensemble des informations exigées par le CCH)</t>
  </si>
  <si>
    <t>ce tableau (PJ) est contrôlé et validé par le bureau du financement et joint à la présente fiche</t>
  </si>
  <si>
    <t xml:space="preserve">Date et signature du bailleur : </t>
  </si>
  <si>
    <t>plus-plai</t>
  </si>
  <si>
    <t>Annexe réelle PLUS-PLAI</t>
  </si>
  <si>
    <t>Annexe réelle PLUS</t>
  </si>
  <si>
    <t>Annexe réelle PLAI</t>
  </si>
  <si>
    <t>Terrasse</t>
  </si>
  <si>
    <t>Balcons</t>
  </si>
  <si>
    <t>Caves/celliers</t>
  </si>
  <si>
    <t>Annexe réelle PLS</t>
  </si>
  <si>
    <t>Code Département</t>
  </si>
  <si>
    <t>Nom département</t>
  </si>
  <si>
    <t>Libellé de la commune</t>
  </si>
  <si>
    <t xml:space="preserve">Zonage I/II/III
</t>
  </si>
  <si>
    <t>Paris</t>
  </si>
  <si>
    <t>1 bis</t>
  </si>
  <si>
    <t>Abis</t>
  </si>
  <si>
    <t>PLAI-adapté en logement foyer</t>
  </si>
  <si>
    <t>Seine-et-Marne</t>
  </si>
  <si>
    <t>B2</t>
  </si>
  <si>
    <t>zone</t>
  </si>
  <si>
    <t>Amillis</t>
  </si>
  <si>
    <t>Amponville</t>
  </si>
  <si>
    <t>Andrezel</t>
  </si>
  <si>
    <t>Annet-sur-Marne</t>
  </si>
  <si>
    <t>B1</t>
  </si>
  <si>
    <t>Arbonne-la-Forêt</t>
  </si>
  <si>
    <t>Argentières</t>
  </si>
  <si>
    <t>Bénéficiaire isolé / couple + quatre personnes à charge</t>
  </si>
  <si>
    <t>Armentières-en-Brie</t>
  </si>
  <si>
    <t>Par personne supplémentaire à charge</t>
  </si>
  <si>
    <t>Arville</t>
  </si>
  <si>
    <t>Aubepierre-Ozouer-le-Repos</t>
  </si>
  <si>
    <t>Aufferville</t>
  </si>
  <si>
    <t>Augers-en-Brie</t>
  </si>
  <si>
    <t>Aulnoy</t>
  </si>
  <si>
    <t>Avon</t>
  </si>
  <si>
    <t>Baby</t>
  </si>
  <si>
    <t>Bagneaux-sur-Loing</t>
  </si>
  <si>
    <t>Bailly-Romainvilliers</t>
  </si>
  <si>
    <t>Balloy</t>
  </si>
  <si>
    <t>Bannost-Villegagnon</t>
  </si>
  <si>
    <t>Barbey</t>
  </si>
  <si>
    <t>Barbizon</t>
  </si>
  <si>
    <t>annexe 1 tableau C de l'avis de loyer 2021</t>
  </si>
  <si>
    <t>annexe 1 tableau C de l'avis de loyer 2022</t>
  </si>
  <si>
    <t>annexe 1 tableau C de l'avis de loyer 2023</t>
  </si>
  <si>
    <t>Barcy</t>
  </si>
  <si>
    <t>Année</t>
  </si>
  <si>
    <t>Bassevelle</t>
  </si>
  <si>
    <t>Bazoches-lès-Bray</t>
  </si>
  <si>
    <t>Type</t>
  </si>
  <si>
    <t>Financement</t>
  </si>
  <si>
    <t>Beauchery-Saint-Martin</t>
  </si>
  <si>
    <t>Beaumont-du-Gâtinais</t>
  </si>
  <si>
    <t>PLAI</t>
  </si>
  <si>
    <t>Beauvoir</t>
  </si>
  <si>
    <t>/</t>
  </si>
  <si>
    <t>Bellot</t>
  </si>
  <si>
    <t>Bernay-Vilbert</t>
  </si>
  <si>
    <t>Beton-Bazoches</t>
  </si>
  <si>
    <t>Bezalles</t>
  </si>
  <si>
    <t>Blandy</t>
  </si>
  <si>
    <t>Blennes</t>
  </si>
  <si>
    <t>Boisdon</t>
  </si>
  <si>
    <t>Bois-le-Roi</t>
  </si>
  <si>
    <t>Boissettes</t>
  </si>
  <si>
    <t>Boissise-la-Bertrand</t>
  </si>
  <si>
    <t>Boissise-le-Roi</t>
  </si>
  <si>
    <t>Boissy-aux-Cailles</t>
  </si>
  <si>
    <t>Boissy-le-Châtel</t>
  </si>
  <si>
    <t>Boitron</t>
  </si>
  <si>
    <t>Bombon</t>
  </si>
  <si>
    <t>Bougligny</t>
  </si>
  <si>
    <t>Boulancourt</t>
  </si>
  <si>
    <t>Bouleurs</t>
  </si>
  <si>
    <t>Bourron-Marlotte</t>
  </si>
  <si>
    <t>Boutigny</t>
  </si>
  <si>
    <t>Bransles</t>
  </si>
  <si>
    <t>Bray-sur-Seine</t>
  </si>
  <si>
    <t>Bréau</t>
  </si>
  <si>
    <t>Brie-Comte-Robert</t>
  </si>
  <si>
    <t>La Brosse-Montceaux</t>
  </si>
  <si>
    <t>Brou-sur-Chantereine</t>
  </si>
  <si>
    <t>Burcy</t>
  </si>
  <si>
    <t>Bussières</t>
  </si>
  <si>
    <t>Bussy-Saint-Georges</t>
  </si>
  <si>
    <t>Bussy-Saint-Martin</t>
  </si>
  <si>
    <t>Buthiers</t>
  </si>
  <si>
    <t>Cannes-Écluse</t>
  </si>
  <si>
    <t>Carnetin</t>
  </si>
  <si>
    <t>La Celle-sur-Morin</t>
  </si>
  <si>
    <t>Cély</t>
  </si>
  <si>
    <t>Cerneux</t>
  </si>
  <si>
    <t>Cesson</t>
  </si>
  <si>
    <t>Cessoy-en-Montois</t>
  </si>
  <si>
    <t>Chailly-en-Bière</t>
  </si>
  <si>
    <t>Chailly-en-Brie</t>
  </si>
  <si>
    <t>Chaintreaux</t>
  </si>
  <si>
    <t>Chalautre-la-Grande</t>
  </si>
  <si>
    <t>Chalautre-la-Petite</t>
  </si>
  <si>
    <t>Chalifert</t>
  </si>
  <si>
    <t>Chalmaison</t>
  </si>
  <si>
    <t>Chambry</t>
  </si>
  <si>
    <t>Chamigny</t>
  </si>
  <si>
    <t>Champagne-sur-Seine</t>
  </si>
  <si>
    <t>Champcenest</t>
  </si>
  <si>
    <t xml:space="preserve">type de logement </t>
  </si>
  <si>
    <t>Champdeuil</t>
  </si>
  <si>
    <t>EHPAD</t>
  </si>
  <si>
    <t>Champeaux</t>
  </si>
  <si>
    <t>Résidence autonomie</t>
  </si>
  <si>
    <t>Champs-sur-Marne</t>
  </si>
  <si>
    <t>Changis-sur-Marne</t>
  </si>
  <si>
    <t>Maison d'accueil médicalisé</t>
  </si>
  <si>
    <t>Chanteloup-en-Brie</t>
  </si>
  <si>
    <t xml:space="preserve">Foyer d'hébergement </t>
  </si>
  <si>
    <t>La Chapelle-Gauthier</t>
  </si>
  <si>
    <t>Foyer de vie occupationnel</t>
  </si>
  <si>
    <t>La Chapelle-Iger</t>
  </si>
  <si>
    <t>La Chapelle-la-Reine</t>
  </si>
  <si>
    <t>Pension de Famille</t>
  </si>
  <si>
    <t>La Chapelle-Rablais</t>
  </si>
  <si>
    <t>Résidence accueil</t>
  </si>
  <si>
    <t>La Chapelle-Saint-Sulpice</t>
  </si>
  <si>
    <t>RSJA</t>
  </si>
  <si>
    <t>Les Chapelles-Bourbon</t>
  </si>
  <si>
    <t>Résidence sociale généraliste</t>
  </si>
  <si>
    <t>La Chapelle-Moutils</t>
  </si>
  <si>
    <t>Charmentray</t>
  </si>
  <si>
    <t>Charny</t>
  </si>
  <si>
    <t>Chartrettes</t>
  </si>
  <si>
    <t>Chartronges</t>
  </si>
  <si>
    <t>Châteaubleau</t>
  </si>
  <si>
    <t>Château-Landon</t>
  </si>
  <si>
    <t>Loyers accessoires PLUS</t>
  </si>
  <si>
    <t>Le Châtelet-en-Brie</t>
  </si>
  <si>
    <t>Châtenay-sur-Seine</t>
  </si>
  <si>
    <t>Parking extérieur à usage exclusif des locataires</t>
  </si>
  <si>
    <t>Châtenoy</t>
  </si>
  <si>
    <t>Parking extérieur boxé</t>
  </si>
  <si>
    <t>Châtillon-la-Borde</t>
  </si>
  <si>
    <t>Parking souterrain non boxé</t>
  </si>
  <si>
    <t>Châtres</t>
  </si>
  <si>
    <t>Parking souterrain boxé</t>
  </si>
  <si>
    <t>Chauffry</t>
  </si>
  <si>
    <t>Cave ou cellier indépendant
Si non intégré dans le décompte de la surface utile</t>
  </si>
  <si>
    <t>Chaumes-en-Brie</t>
  </si>
  <si>
    <t>Place de parking extérieure pour les véhicules à 2 roues motorisés
Si place dédiée au locataire</t>
  </si>
  <si>
    <t>Chelles</t>
  </si>
  <si>
    <t>Place de parking en sous-sol pour les véhicules à 2 roues motorisés
Si place dédiée au locataire</t>
  </si>
  <si>
    <t>Chenou</t>
  </si>
  <si>
    <t>Chessy</t>
  </si>
  <si>
    <t>Loyers accessoires PLAi</t>
  </si>
  <si>
    <t>Chevrainvilliers</t>
  </si>
  <si>
    <t>Chevru</t>
  </si>
  <si>
    <t>Chevry-Cossigny</t>
  </si>
  <si>
    <t>Chevry-en-Sereine</t>
  </si>
  <si>
    <t>Choisy-en-Brie</t>
  </si>
  <si>
    <t>Citry</t>
  </si>
  <si>
    <t>Claye-Souilly</t>
  </si>
  <si>
    <t>Clos-Fontaine</t>
  </si>
  <si>
    <t>Cocherel</t>
  </si>
  <si>
    <t>Collégien</t>
  </si>
  <si>
    <t>Combs-la-Ville</t>
  </si>
  <si>
    <t>Loyers accessoires PLS</t>
  </si>
  <si>
    <t>Compans</t>
  </si>
  <si>
    <t>Conches-sur-Gondoire</t>
  </si>
  <si>
    <t>Condé-Sainte-Libiaire</t>
  </si>
  <si>
    <t>Congis-sur-Thérouanne</t>
  </si>
  <si>
    <t>Coubert</t>
  </si>
  <si>
    <t>Couilly-Pont-aux-Dames</t>
  </si>
  <si>
    <t>Coulombs-en-Valois</t>
  </si>
  <si>
    <t>Coulommes</t>
  </si>
  <si>
    <t>Coulommiers</t>
  </si>
  <si>
    <t>Coupvray</t>
  </si>
  <si>
    <t>Courcelles-en-Bassée</t>
  </si>
  <si>
    <t>Courchamp</t>
  </si>
  <si>
    <t>Courpalay</t>
  </si>
  <si>
    <t>Courquetaine</t>
  </si>
  <si>
    <t>Courtacon</t>
  </si>
  <si>
    <t>Courtomer</t>
  </si>
  <si>
    <t>Courtry</t>
  </si>
  <si>
    <t>Coutençon</t>
  </si>
  <si>
    <t>Coutevroult</t>
  </si>
  <si>
    <t>Crécy-la-Chapelle</t>
  </si>
  <si>
    <t>Crégy-lès-Meaux</t>
  </si>
  <si>
    <t>Crèvecœur-en-Brie</t>
  </si>
  <si>
    <t>Crisenoy</t>
  </si>
  <si>
    <t>Croissy-Beaubourg</t>
  </si>
  <si>
    <t>La Croix-en-Brie</t>
  </si>
  <si>
    <t>Crouy-sur-Ourcq</t>
  </si>
  <si>
    <t>Cuisy</t>
  </si>
  <si>
    <t>Dagny</t>
  </si>
  <si>
    <t>Dammarie-les-Lys</t>
  </si>
  <si>
    <t>Dammartin-en-Goële</t>
  </si>
  <si>
    <t>Dammartin-sur-Tigeaux</t>
  </si>
  <si>
    <t>Dampmart</t>
  </si>
  <si>
    <t>Darvault</t>
  </si>
  <si>
    <t>Dhuisy</t>
  </si>
  <si>
    <t>Diant</t>
  </si>
  <si>
    <t>Donnemarie-Dontilly</t>
  </si>
  <si>
    <t>Dormelles</t>
  </si>
  <si>
    <t>Doue</t>
  </si>
  <si>
    <t>Douy-la-Ramée</t>
  </si>
  <si>
    <t>Émerainville</t>
  </si>
  <si>
    <t>Esbly</t>
  </si>
  <si>
    <t>Esmans</t>
  </si>
  <si>
    <t>Everly</t>
  </si>
  <si>
    <t>Évry-Grégy-sur-Yerre</t>
  </si>
  <si>
    <t>Faremoutiers</t>
  </si>
  <si>
    <t>Favières</t>
  </si>
  <si>
    <t>Faÿ-lès-Nemours</t>
  </si>
  <si>
    <t>Féricy</t>
  </si>
  <si>
    <t>Férolles-Attilly</t>
  </si>
  <si>
    <t>Ferrières-en-Brie</t>
  </si>
  <si>
    <t>La Ferté-Gaucher</t>
  </si>
  <si>
    <t>La Ferté-sous-Jouarre</t>
  </si>
  <si>
    <t>Flagy</t>
  </si>
  <si>
    <t>Fleury-en-Bière</t>
  </si>
  <si>
    <t>Fontainebleau</t>
  </si>
  <si>
    <t>Fontaine-Fourches</t>
  </si>
  <si>
    <t>Fontaine-le-Port</t>
  </si>
  <si>
    <t>Fontains</t>
  </si>
  <si>
    <t>Fontenailles</t>
  </si>
  <si>
    <t>Fontenay-Trésigny</t>
  </si>
  <si>
    <t>Forfry</t>
  </si>
  <si>
    <t>Forges</t>
  </si>
  <si>
    <t>Fouju</t>
  </si>
  <si>
    <t>Fresnes-sur-Marne</t>
  </si>
  <si>
    <t>Frétoy</t>
  </si>
  <si>
    <t>Fromont</t>
  </si>
  <si>
    <t>Fublaines</t>
  </si>
  <si>
    <t>Garentreville</t>
  </si>
  <si>
    <t>Gastins</t>
  </si>
  <si>
    <t>La Genevraye</t>
  </si>
  <si>
    <t>Germigny-sous-Coulombs</t>
  </si>
  <si>
    <t>Gesvres-le-Chapitre</t>
  </si>
  <si>
    <t>Giremoutiers</t>
  </si>
  <si>
    <t>Gironville</t>
  </si>
  <si>
    <t>Gouaix</t>
  </si>
  <si>
    <t>Gouvernes</t>
  </si>
  <si>
    <t>La Grande-Paroisse</t>
  </si>
  <si>
    <t>Grandpuits-Bailly-Carrois</t>
  </si>
  <si>
    <t>Gravon</t>
  </si>
  <si>
    <t>Gressy</t>
  </si>
  <si>
    <t>Gretz-Armainvilliers</t>
  </si>
  <si>
    <t>Grez-sur-Loing</t>
  </si>
  <si>
    <t>Grisy-Suisnes</t>
  </si>
  <si>
    <t>Grisy-sur-Seine</t>
  </si>
  <si>
    <t>Guérard</t>
  </si>
  <si>
    <t>Guercheville</t>
  </si>
  <si>
    <t>Guermantes</t>
  </si>
  <si>
    <t>Guignes</t>
  </si>
  <si>
    <t>Gurcy-le-Châtel</t>
  </si>
  <si>
    <t>Hautefeuille</t>
  </si>
  <si>
    <t>La Haute-Maison</t>
  </si>
  <si>
    <t>Héricy</t>
  </si>
  <si>
    <t>Hermé</t>
  </si>
  <si>
    <t>Hondevilliers</t>
  </si>
  <si>
    <t>La Houssaye-en-Brie</t>
  </si>
  <si>
    <t>Ichy</t>
  </si>
  <si>
    <t>Isles-les-Meldeuses</t>
  </si>
  <si>
    <t>Isles-lès-Villenoy</t>
  </si>
  <si>
    <t>Iverny</t>
  </si>
  <si>
    <t>Jablines</t>
  </si>
  <si>
    <t>Jaignes</t>
  </si>
  <si>
    <t>Jaulnes</t>
  </si>
  <si>
    <t>Jossigny</t>
  </si>
  <si>
    <t>Jouarre</t>
  </si>
  <si>
    <t>Jouy-le-Châtel</t>
  </si>
  <si>
    <t>Jouy-sur-Morin</t>
  </si>
  <si>
    <t>Juilly</t>
  </si>
  <si>
    <t>Jutigny</t>
  </si>
  <si>
    <t>Lagny-sur-Marne</t>
  </si>
  <si>
    <t>Larchant</t>
  </si>
  <si>
    <t>Laval-en-Brie</t>
  </si>
  <si>
    <t>Léchelle</t>
  </si>
  <si>
    <t>Lescherolles</t>
  </si>
  <si>
    <t>Lesches</t>
  </si>
  <si>
    <t>Lésigny</t>
  </si>
  <si>
    <t>Leudon-en-Brie</t>
  </si>
  <si>
    <t>Lieusaint</t>
  </si>
  <si>
    <t>Limoges-Fourches</t>
  </si>
  <si>
    <t>Lissy</t>
  </si>
  <si>
    <t>Liverdy-en-Brie</t>
  </si>
  <si>
    <t>Livry-sur-Seine</t>
  </si>
  <si>
    <t>Lizines</t>
  </si>
  <si>
    <t>Lizy-sur-Ourcq</t>
  </si>
  <si>
    <t>Lognes</t>
  </si>
  <si>
    <t>Longperrier</t>
  </si>
  <si>
    <t>Longueville</t>
  </si>
  <si>
    <t>Lorrez-le-Bocage-Préaux</t>
  </si>
  <si>
    <t>Louan-Villegruis-Fontaine</t>
  </si>
  <si>
    <t>Luisetaines</t>
  </si>
  <si>
    <t>Lumigny-Nesles-Ormeaux</t>
  </si>
  <si>
    <t>Luzancy</t>
  </si>
  <si>
    <t>Machault</t>
  </si>
  <si>
    <t>La Madeleine-sur-Loing</t>
  </si>
  <si>
    <t>Magny-le-Hongre</t>
  </si>
  <si>
    <t>Maincy</t>
  </si>
  <si>
    <t>Maisoncelles-en-Brie</t>
  </si>
  <si>
    <t>Maisoncelles-en-Gâtinais</t>
  </si>
  <si>
    <t>Maison-Rouge</t>
  </si>
  <si>
    <t>Marchémoret</t>
  </si>
  <si>
    <t>Marcilly</t>
  </si>
  <si>
    <t>Les Marêts</t>
  </si>
  <si>
    <t>Mareuil-lès-Meaux</t>
  </si>
  <si>
    <t>Marles-en-Brie</t>
  </si>
  <si>
    <t>Marolles-en-Brie</t>
  </si>
  <si>
    <t>Marolles-sur-Seine</t>
  </si>
  <si>
    <t>Mary-sur-Marne</t>
  </si>
  <si>
    <t>Mauperthuis</t>
  </si>
  <si>
    <t>Mauregard</t>
  </si>
  <si>
    <t>May-en-Multien</t>
  </si>
  <si>
    <t>Meaux</t>
  </si>
  <si>
    <t>Le Mée-sur-Seine</t>
  </si>
  <si>
    <t>Meigneux</t>
  </si>
  <si>
    <t>Meilleray</t>
  </si>
  <si>
    <t>Melun</t>
  </si>
  <si>
    <t>Melz-sur-Seine</t>
  </si>
  <si>
    <t>Méry-sur-Marne</t>
  </si>
  <si>
    <t>Le Mesnil-Amelot</t>
  </si>
  <si>
    <t>Messy</t>
  </si>
  <si>
    <t>Misy-sur-Yonne</t>
  </si>
  <si>
    <t>Mitry-Mory</t>
  </si>
  <si>
    <t>Moisenay</t>
  </si>
  <si>
    <t>Moissy-Cramayel</t>
  </si>
  <si>
    <t>Mondreville</t>
  </si>
  <si>
    <t>Mons-en-Montois</t>
  </si>
  <si>
    <t>Montceaux-lès-Meaux</t>
  </si>
  <si>
    <t>Montceaux-lès-Provins</t>
  </si>
  <si>
    <t>Montcourt-Fromonville</t>
  </si>
  <si>
    <t>Montdauphin</t>
  </si>
  <si>
    <t>Montenils</t>
  </si>
  <si>
    <t>Montereau-Fault-Yonne</t>
  </si>
  <si>
    <t>Montereau-sur-le-Jard</t>
  </si>
  <si>
    <t>Montévrain</t>
  </si>
  <si>
    <t>Montgé-en-Goële</t>
  </si>
  <si>
    <t>Monthyon</t>
  </si>
  <si>
    <t>Montigny-le-Guesdier</t>
  </si>
  <si>
    <t>Montigny-Lencoup</t>
  </si>
  <si>
    <t>Montigny-sur-Loing</t>
  </si>
  <si>
    <t>Montmachoux</t>
  </si>
  <si>
    <t>Montolivet</t>
  </si>
  <si>
    <t>Montry</t>
  </si>
  <si>
    <t>Mormant</t>
  </si>
  <si>
    <t>Mortcerf</t>
  </si>
  <si>
    <t>Mortery</t>
  </si>
  <si>
    <t>Mouroux</t>
  </si>
  <si>
    <t>Mousseaux-lès-Bray</t>
  </si>
  <si>
    <t>Moussy-le-Neuf</t>
  </si>
  <si>
    <t>Moussy-le-Vieux</t>
  </si>
  <si>
    <t>Mouy-sur-Seine</t>
  </si>
  <si>
    <t>Nandy</t>
  </si>
  <si>
    <t>Nangis</t>
  </si>
  <si>
    <t>Nanteau-sur-Essonne</t>
  </si>
  <si>
    <t>Nanteau-sur-Lunain</t>
  </si>
  <si>
    <t>Nanteuil-lès-Meaux</t>
  </si>
  <si>
    <t>Nanteuil-sur-Marne</t>
  </si>
  <si>
    <t>Nantouillet</t>
  </si>
  <si>
    <t>Nemours</t>
  </si>
  <si>
    <t>Chauconin-Neufmontiers</t>
  </si>
  <si>
    <t>Neufmoutiers-en-Brie</t>
  </si>
  <si>
    <t>Noisiel</t>
  </si>
  <si>
    <t>Noisy-Rudignon</t>
  </si>
  <si>
    <t>Nonville</t>
  </si>
  <si>
    <t>Noyen-sur-Seine</t>
  </si>
  <si>
    <t>Obsonville</t>
  </si>
  <si>
    <t>Ocquerre</t>
  </si>
  <si>
    <t>Oissery</t>
  </si>
  <si>
    <t>Orly-sur-Morin</t>
  </si>
  <si>
    <t>Les Ormes-sur-Voulzie</t>
  </si>
  <si>
    <t>Ormesson</t>
  </si>
  <si>
    <t>Othis</t>
  </si>
  <si>
    <t>Ozoir-la-Ferrière</t>
  </si>
  <si>
    <t>Ozouer-le-Voulgis</t>
  </si>
  <si>
    <t>Paley</t>
  </si>
  <si>
    <t>Pamfou</t>
  </si>
  <si>
    <t>Paroy</t>
  </si>
  <si>
    <t>Passy-sur-Seine</t>
  </si>
  <si>
    <t>Pécy</t>
  </si>
  <si>
    <t>Penchard</t>
  </si>
  <si>
    <t>Perthes</t>
  </si>
  <si>
    <t>Pézarches</t>
  </si>
  <si>
    <t>Pierre-Levée</t>
  </si>
  <si>
    <t>Le Pin</t>
  </si>
  <si>
    <t>Le Plessis-aux-Bois</t>
  </si>
  <si>
    <t>Le Plessis-Feu-Aussoux</t>
  </si>
  <si>
    <t>Le Plessis-Placy</t>
  </si>
  <si>
    <t>Poigny</t>
  </si>
  <si>
    <t>Poincy</t>
  </si>
  <si>
    <t>Poligny</t>
  </si>
  <si>
    <t>Pommeuse</t>
  </si>
  <si>
    <t>Pomponne</t>
  </si>
  <si>
    <t>Pontault-Combault</t>
  </si>
  <si>
    <t>Pontcarré</t>
  </si>
  <si>
    <t>Précy-sur-Marne</t>
  </si>
  <si>
    <t>Presles-en-Brie</t>
  </si>
  <si>
    <t>Pringy</t>
  </si>
  <si>
    <t>Provins</t>
  </si>
  <si>
    <t>Puisieux</t>
  </si>
  <si>
    <t>Quiers</t>
  </si>
  <si>
    <t>Quincy-Voisins</t>
  </si>
  <si>
    <t>Rampillon</t>
  </si>
  <si>
    <t>Réau</t>
  </si>
  <si>
    <t>Rebais</t>
  </si>
  <si>
    <t>Recloses</t>
  </si>
  <si>
    <t>Remauville</t>
  </si>
  <si>
    <t>Reuil-en-Brie</t>
  </si>
  <si>
    <t>La Rochette</t>
  </si>
  <si>
    <t>Roissy-en-Brie</t>
  </si>
  <si>
    <t>Rouilly</t>
  </si>
  <si>
    <t>Rouvres</t>
  </si>
  <si>
    <t>Rozay-en-Brie</t>
  </si>
  <si>
    <t>Rubelles</t>
  </si>
  <si>
    <t>Rumont</t>
  </si>
  <si>
    <t>Rupéreux</t>
  </si>
  <si>
    <t>Saâcy-sur-Marne</t>
  </si>
  <si>
    <t>Sablonnières</t>
  </si>
  <si>
    <t>Saint-Augustin</t>
  </si>
  <si>
    <t>Sainte-Aulde</t>
  </si>
  <si>
    <t>Saint-Barthélemy</t>
  </si>
  <si>
    <t>Saint-Brice</t>
  </si>
  <si>
    <t>Sainte-Colombe</t>
  </si>
  <si>
    <t>Saint-Cyr-sur-Morin</t>
  </si>
  <si>
    <t>Saint-Denis-lès-Rebais</t>
  </si>
  <si>
    <t>Saint-Fargeau-Ponthierry</t>
  </si>
  <si>
    <t>Saint-Fiacre</t>
  </si>
  <si>
    <t>Saint-Germain-Laval</t>
  </si>
  <si>
    <t>Saint-Germain-Laxis</t>
  </si>
  <si>
    <t>Saint-Germain-sous-Doue</t>
  </si>
  <si>
    <t>Saint-Germain-sur-École</t>
  </si>
  <si>
    <t>Saint-Germain-sur-Morin</t>
  </si>
  <si>
    <t>Saint-Hilliers</t>
  </si>
  <si>
    <t>Saint-Jean-les-Deux-Jumeaux</t>
  </si>
  <si>
    <t>Saint-Just-en-Brie</t>
  </si>
  <si>
    <t>Saint-Léger</t>
  </si>
  <si>
    <t>Saint-Loup-de-Naud</t>
  </si>
  <si>
    <t>Saint-Mammès</t>
  </si>
  <si>
    <t>Saint-Mard</t>
  </si>
  <si>
    <t>Saint-Mars-Vieux-Maisons</t>
  </si>
  <si>
    <t>Saint-Martin-des-Champs</t>
  </si>
  <si>
    <t>Saint-Martin-du-Boschet</t>
  </si>
  <si>
    <t>Saint-Martin-en-Bière</t>
  </si>
  <si>
    <t>Saint-Méry</t>
  </si>
  <si>
    <t>Saint-Mesmes</t>
  </si>
  <si>
    <t>Saint-Ouen-en-Brie</t>
  </si>
  <si>
    <t>Saint-Ouen-sur-Morin</t>
  </si>
  <si>
    <t>Saint-Pathus</t>
  </si>
  <si>
    <t>Saint-Pierre-lès-Nemours</t>
  </si>
  <si>
    <t>Saint-Rémy-la-Vanne</t>
  </si>
  <si>
    <t>Saint-Sauveur-lès-Bray</t>
  </si>
  <si>
    <t>Saint-Sauveur-sur-École</t>
  </si>
  <si>
    <t>Saint-Siméon</t>
  </si>
  <si>
    <t>Saint-Soupplets</t>
  </si>
  <si>
    <t>Saint-Thibault-des-Vignes</t>
  </si>
  <si>
    <t>Salins</t>
  </si>
  <si>
    <t>Sammeron</t>
  </si>
  <si>
    <t>Samois-sur-Seine</t>
  </si>
  <si>
    <t>Samoreau</t>
  </si>
  <si>
    <t>Sancy</t>
  </si>
  <si>
    <t>Sancy-lès-Provins</t>
  </si>
  <si>
    <t>Savigny-le-Temple</t>
  </si>
  <si>
    <t>Savins</t>
  </si>
  <si>
    <t>Seine-Port</t>
  </si>
  <si>
    <t>Sept-Sorts</t>
  </si>
  <si>
    <t>Serris</t>
  </si>
  <si>
    <t>Servon</t>
  </si>
  <si>
    <t>Signy-Signets</t>
  </si>
  <si>
    <t>Sigy</t>
  </si>
  <si>
    <t>Sivry-Courtry</t>
  </si>
  <si>
    <t>Sognolles-en-Montois</t>
  </si>
  <si>
    <t>Soignolles-en-Brie</t>
  </si>
  <si>
    <t>Soisy-Bouy</t>
  </si>
  <si>
    <t>Solers</t>
  </si>
  <si>
    <t>Souppes-sur-Loing</t>
  </si>
  <si>
    <t>Sourdun</t>
  </si>
  <si>
    <t>Tancrou</t>
  </si>
  <si>
    <t>Thénisy</t>
  </si>
  <si>
    <t>Thieux</t>
  </si>
  <si>
    <t>Thomery</t>
  </si>
  <si>
    <t>Thorigny-sur-Marne</t>
  </si>
  <si>
    <t>Thoury-Férottes</t>
  </si>
  <si>
    <t>Tigeaux</t>
  </si>
  <si>
    <t>La Tombe</t>
  </si>
  <si>
    <t>Torcy</t>
  </si>
  <si>
    <t>Touquin</t>
  </si>
  <si>
    <t>Tournan-en-Brie</t>
  </si>
  <si>
    <t>Tousson</t>
  </si>
  <si>
    <t>La Trétoire</t>
  </si>
  <si>
    <t>Treuzy-Levelay</t>
  </si>
  <si>
    <t>Trilbardou</t>
  </si>
  <si>
    <t>Trilport</t>
  </si>
  <si>
    <t>Trocy-en-Multien</t>
  </si>
  <si>
    <t>Ury</t>
  </si>
  <si>
    <t>Ussy-sur-Marne</t>
  </si>
  <si>
    <t>Vaires-sur-Marne</t>
  </si>
  <si>
    <t>Valence-en-Brie</t>
  </si>
  <si>
    <t>Vanvillé</t>
  </si>
  <si>
    <t>Varennes-sur-Seine</t>
  </si>
  <si>
    <t>Varreddes</t>
  </si>
  <si>
    <t>Vaucourtois</t>
  </si>
  <si>
    <t>Le Vaudoué</t>
  </si>
  <si>
    <t>Vaudoy-en-Brie</t>
  </si>
  <si>
    <t>Vaux-le-Pénil</t>
  </si>
  <si>
    <t>Vaux-sur-Lunain</t>
  </si>
  <si>
    <t>Vendrest</t>
  </si>
  <si>
    <t>Verdelot</t>
  </si>
  <si>
    <t>Vernou-la-Celle-sur-Seine</t>
  </si>
  <si>
    <t>Vert-Saint-Denis</t>
  </si>
  <si>
    <t>Vieux-Champagne</t>
  </si>
  <si>
    <t>Vignely</t>
  </si>
  <si>
    <t>Villebéon</t>
  </si>
  <si>
    <t>Villecerf</t>
  </si>
  <si>
    <t>Villemaréchal</t>
  </si>
  <si>
    <t>Villemareuil</t>
  </si>
  <si>
    <t>Villemer</t>
  </si>
  <si>
    <t>Villenauxe-la-Petite</t>
  </si>
  <si>
    <t>Villeneuve-le-Comte</t>
  </si>
  <si>
    <t>Villeneuve-les-Bordes</t>
  </si>
  <si>
    <t>Villeneuve-Saint-Denis</t>
  </si>
  <si>
    <t>Villeneuve-sous-Dammartin</t>
  </si>
  <si>
    <t>Villeneuve-sur-Bellot</t>
  </si>
  <si>
    <t>Villenoy</t>
  </si>
  <si>
    <t>Villeparisis</t>
  </si>
  <si>
    <t>Villeroy</t>
  </si>
  <si>
    <t>Ville-Saint-Jacques</t>
  </si>
  <si>
    <t>Villevaudé</t>
  </si>
  <si>
    <t>Villiers-en-Bière</t>
  </si>
  <si>
    <t>Villiers-Saint-Georges</t>
  </si>
  <si>
    <t>Villiers-sous-Grez</t>
  </si>
  <si>
    <t>Villiers-sur-Morin</t>
  </si>
  <si>
    <t>Villiers-sur-Seine</t>
  </si>
  <si>
    <t>Villuis</t>
  </si>
  <si>
    <t>Vimpelles</t>
  </si>
  <si>
    <t>Vinantes</t>
  </si>
  <si>
    <t>Vincy-Manœuvre</t>
  </si>
  <si>
    <t>Voinsles</t>
  </si>
  <si>
    <t>Voisenon</t>
  </si>
  <si>
    <t>Voulangis</t>
  </si>
  <si>
    <t>Voulton</t>
  </si>
  <si>
    <t>Voulx</t>
  </si>
  <si>
    <t>Vulaines-lès-Provins</t>
  </si>
  <si>
    <t>Vulaines-sur-Seine</t>
  </si>
  <si>
    <t>Yèbles</t>
  </si>
  <si>
    <t>Yvelines</t>
  </si>
  <si>
    <t>Ablis</t>
  </si>
  <si>
    <t>Achères</t>
  </si>
  <si>
    <t>Adainville</t>
  </si>
  <si>
    <t>Aigremont</t>
  </si>
  <si>
    <t>Allainville</t>
  </si>
  <si>
    <t>Les Alluets-le-Roi</t>
  </si>
  <si>
    <t>Andelu</t>
  </si>
  <si>
    <t>Andrésy</t>
  </si>
  <si>
    <t>Arnouville-lès-Mantes</t>
  </si>
  <si>
    <t>Aubergenville</t>
  </si>
  <si>
    <t>Auffargis</t>
  </si>
  <si>
    <t>Auffreville-Brasseuil</t>
  </si>
  <si>
    <t>Aulnay-sur-Mauldre</t>
  </si>
  <si>
    <t>Auteuil</t>
  </si>
  <si>
    <t>Autouillet</t>
  </si>
  <si>
    <t>Bailly</t>
  </si>
  <si>
    <t>Bazainville</t>
  </si>
  <si>
    <t>Bazemont</t>
  </si>
  <si>
    <t>Bazoches-sur-Guyonne</t>
  </si>
  <si>
    <t>Béhoust</t>
  </si>
  <si>
    <t>Bennecourt</t>
  </si>
  <si>
    <t>Beynes</t>
  </si>
  <si>
    <t>Blaru</t>
  </si>
  <si>
    <t>Boinville-en-Mantois</t>
  </si>
  <si>
    <t>Boinville-le-Gaillard</t>
  </si>
  <si>
    <t>Boinvilliers</t>
  </si>
  <si>
    <t>Bois-d'Arcy</t>
  </si>
  <si>
    <t>Boissets</t>
  </si>
  <si>
    <t>Boissy-Mauvoisin</t>
  </si>
  <si>
    <t>Boissy-sans-Avoir</t>
  </si>
  <si>
    <t>Bonnelles</t>
  </si>
  <si>
    <t>Bonnières-sur-Seine</t>
  </si>
  <si>
    <t>Bouafle</t>
  </si>
  <si>
    <t>Bougival</t>
  </si>
  <si>
    <t>Bourdonné</t>
  </si>
  <si>
    <t>Breuil-Bois-Robert</t>
  </si>
  <si>
    <t>Bréval</t>
  </si>
  <si>
    <t>Les Bréviaires</t>
  </si>
  <si>
    <t>Brueil-en-Vexin</t>
  </si>
  <si>
    <t>Buc</t>
  </si>
  <si>
    <t>Buchelay</t>
  </si>
  <si>
    <t>Bullion</t>
  </si>
  <si>
    <t>Carrières-sous-Poissy</t>
  </si>
  <si>
    <t>Carrières-sur-Seine</t>
  </si>
  <si>
    <t>La Celle-les-Bordes</t>
  </si>
  <si>
    <t>La Celle-Saint-Cloud</t>
  </si>
  <si>
    <t>Cernay-la-Ville</t>
  </si>
  <si>
    <t>Chambourcy</t>
  </si>
  <si>
    <t>Chanteloup-les-Vignes</t>
  </si>
  <si>
    <t>Chapet</t>
  </si>
  <si>
    <t>Châteaufort</t>
  </si>
  <si>
    <t>Chatou</t>
  </si>
  <si>
    <t>Chaufour-lès-Bonnières</t>
  </si>
  <si>
    <t>Chavenay</t>
  </si>
  <si>
    <t>Chevreuse</t>
  </si>
  <si>
    <t>Choisel</t>
  </si>
  <si>
    <t>Civry-la-Forêt</t>
  </si>
  <si>
    <t>Clairefontaine-en-Yvelines</t>
  </si>
  <si>
    <t>Les Clayes-sous-Bois</t>
  </si>
  <si>
    <t>Coignières</t>
  </si>
  <si>
    <t>Condé-sur-Vesgre</t>
  </si>
  <si>
    <t>Conflans-Sainte-Honorine</t>
  </si>
  <si>
    <t>Courgent</t>
  </si>
  <si>
    <t>Cravent</t>
  </si>
  <si>
    <t>Crespières</t>
  </si>
  <si>
    <t>Croissy-sur-Seine</t>
  </si>
  <si>
    <t>Dammartin-en-Serve</t>
  </si>
  <si>
    <t>Dampierre-en-Yvelines</t>
  </si>
  <si>
    <t>Dannemarie</t>
  </si>
  <si>
    <t>Davron</t>
  </si>
  <si>
    <t>Drocourt</t>
  </si>
  <si>
    <t>Ecquevilly</t>
  </si>
  <si>
    <t>Élancourt</t>
  </si>
  <si>
    <t>Émancé</t>
  </si>
  <si>
    <t>Épône</t>
  </si>
  <si>
    <t>Les Essarts-le-Roi</t>
  </si>
  <si>
    <t>L'Étang-la-Ville</t>
  </si>
  <si>
    <t>Évecquemont</t>
  </si>
  <si>
    <t>La Falaise</t>
  </si>
  <si>
    <t>Favrieux</t>
  </si>
  <si>
    <t>Feucherolles</t>
  </si>
  <si>
    <t>Flacourt</t>
  </si>
  <si>
    <t>Flexanville</t>
  </si>
  <si>
    <t>Flins-sur-Seine</t>
  </si>
  <si>
    <t>Follainville-Dennemont</t>
  </si>
  <si>
    <t>Fontenay-le-Fleury</t>
  </si>
  <si>
    <t>Fontenay-Mauvoisin</t>
  </si>
  <si>
    <t>Fontenay-Saint-Père</t>
  </si>
  <si>
    <t>Freneuse</t>
  </si>
  <si>
    <t>Gaillon-sur-Montcient</t>
  </si>
  <si>
    <t>Galluis</t>
  </si>
  <si>
    <t>Gambais</t>
  </si>
  <si>
    <t>Gambaiseuil</t>
  </si>
  <si>
    <t>Garancières</t>
  </si>
  <si>
    <t>Gargenville</t>
  </si>
  <si>
    <t>Gazeran</t>
  </si>
  <si>
    <t>Gommecourt</t>
  </si>
  <si>
    <t>Goupillières</t>
  </si>
  <si>
    <t>Goussonville</t>
  </si>
  <si>
    <t>Grandchamp</t>
  </si>
  <si>
    <t>Gressey</t>
  </si>
  <si>
    <t>Grosrouvre</t>
  </si>
  <si>
    <t>Guernes</t>
  </si>
  <si>
    <t>Guerville</t>
  </si>
  <si>
    <t>Guitrancourt</t>
  </si>
  <si>
    <t>Guyancourt</t>
  </si>
  <si>
    <t>Hardricourt</t>
  </si>
  <si>
    <t>Hargeville</t>
  </si>
  <si>
    <t>La Hauteville</t>
  </si>
  <si>
    <t>Herbeville</t>
  </si>
  <si>
    <t>Hermeray</t>
  </si>
  <si>
    <t>Houdan</t>
  </si>
  <si>
    <t>Houilles</t>
  </si>
  <si>
    <t>Issou</t>
  </si>
  <si>
    <t>Jambville</t>
  </si>
  <si>
    <t>Notre-Dame-de-la-Mer</t>
  </si>
  <si>
    <t>Jouars-Pontchartrain</t>
  </si>
  <si>
    <t>Jouy-en-Josas</t>
  </si>
  <si>
    <t>Jouy-Mauvoisin</t>
  </si>
  <si>
    <t>Jumeauville</t>
  </si>
  <si>
    <t>Juziers</t>
  </si>
  <si>
    <t>Lainville-en-Vexin</t>
  </si>
  <si>
    <t>Lévis-Saint-Nom</t>
  </si>
  <si>
    <t>Limay</t>
  </si>
  <si>
    <t>Limetz-Villez</t>
  </si>
  <si>
    <t>Les Loges-en-Josas</t>
  </si>
  <si>
    <t>Lommoye</t>
  </si>
  <si>
    <t>Longnes</t>
  </si>
  <si>
    <t>Longvilliers</t>
  </si>
  <si>
    <t>Louveciennes</t>
  </si>
  <si>
    <t>Magnanville</t>
  </si>
  <si>
    <t>Magny-les-Hameaux</t>
  </si>
  <si>
    <t>Maisons-Laffitte</t>
  </si>
  <si>
    <t>Mantes-la-Jolie</t>
  </si>
  <si>
    <t>Mantes-la-Ville</t>
  </si>
  <si>
    <t>Marcq</t>
  </si>
  <si>
    <t>Mareil-le-Guyon</t>
  </si>
  <si>
    <t>Mareil-Marly</t>
  </si>
  <si>
    <t>Mareil-sur-Mauldre</t>
  </si>
  <si>
    <t>Marly-le-Roi</t>
  </si>
  <si>
    <t>Maule</t>
  </si>
  <si>
    <t>Maulette</t>
  </si>
  <si>
    <t>Maurecourt</t>
  </si>
  <si>
    <t>Maurepas</t>
  </si>
  <si>
    <t>Médan</t>
  </si>
  <si>
    <t>Ménerville</t>
  </si>
  <si>
    <t>Méré</t>
  </si>
  <si>
    <t>Méricourt</t>
  </si>
  <si>
    <t>Le Mesnil-le-Roi</t>
  </si>
  <si>
    <t>Le Mesnil-Saint-Denis</t>
  </si>
  <si>
    <t>Les Mesnuls</t>
  </si>
  <si>
    <t>Meulan-en-Yvelines</t>
  </si>
  <si>
    <t>Mézières-sur-Seine</t>
  </si>
  <si>
    <t>Mézy-sur-Seine</t>
  </si>
  <si>
    <t>Millemont</t>
  </si>
  <si>
    <t>Milon-la-Chapelle</t>
  </si>
  <si>
    <t>Mittainville</t>
  </si>
  <si>
    <t>Moisson</t>
  </si>
  <si>
    <t>Montainville</t>
  </si>
  <si>
    <t>Montalet-le-Bois</t>
  </si>
  <si>
    <t>Montchauvet</t>
  </si>
  <si>
    <t>Montesson</t>
  </si>
  <si>
    <t>Montfort-l'Amaury</t>
  </si>
  <si>
    <t>Montigny-le-Bretonneux</t>
  </si>
  <si>
    <t>Morainvilliers</t>
  </si>
  <si>
    <t>Mousseaux-sur-Seine</t>
  </si>
  <si>
    <t>Mulcent</t>
  </si>
  <si>
    <t>Les Mureaux</t>
  </si>
  <si>
    <t>Neauphle-le-Château</t>
  </si>
  <si>
    <t>Neauphle-le-Vieux</t>
  </si>
  <si>
    <t>Neauphlette</t>
  </si>
  <si>
    <t>Nézel</t>
  </si>
  <si>
    <t>Noisy-le-Roi</t>
  </si>
  <si>
    <t>Oinville-sur-Montcient</t>
  </si>
  <si>
    <t>Orcemont</t>
  </si>
  <si>
    <t>Orgerus</t>
  </si>
  <si>
    <t>Orgeval</t>
  </si>
  <si>
    <t>Orphin</t>
  </si>
  <si>
    <t>Orsonville</t>
  </si>
  <si>
    <t>Orvilliers</t>
  </si>
  <si>
    <t>Osmoy</t>
  </si>
  <si>
    <t>Paray-Douaville</t>
  </si>
  <si>
    <t>Le Pecq</t>
  </si>
  <si>
    <t>Perdreauville</t>
  </si>
  <si>
    <t>Le Perray-en-Yvelines</t>
  </si>
  <si>
    <t>Plaisir</t>
  </si>
  <si>
    <t>Poigny-la-Forêt</t>
  </si>
  <si>
    <t>Poissy</t>
  </si>
  <si>
    <t>Ponthévrard</t>
  </si>
  <si>
    <t>Porcheville</t>
  </si>
  <si>
    <t>Le Port-Marly</t>
  </si>
  <si>
    <t>Prunay-le-Temple</t>
  </si>
  <si>
    <t>Prunay-en-Yvelines</t>
  </si>
  <si>
    <t>La Queue-les-Yvelines</t>
  </si>
  <si>
    <t>Raizeux</t>
  </si>
  <si>
    <t>Rambouillet</t>
  </si>
  <si>
    <t>Rennemoulin</t>
  </si>
  <si>
    <t>Richebourg</t>
  </si>
  <si>
    <t>Rochefort-en-Yvelines</t>
  </si>
  <si>
    <t>Rolleboise</t>
  </si>
  <si>
    <t>Rosay</t>
  </si>
  <si>
    <t>Rosny-sur-Seine</t>
  </si>
  <si>
    <t>Sailly</t>
  </si>
  <si>
    <t>Saint-Arnoult-en-Yvelines</t>
  </si>
  <si>
    <t>Saint-Cyr-l'École</t>
  </si>
  <si>
    <t>Saint-Forget</t>
  </si>
  <si>
    <t>Saint-Germain-de-la-Grange</t>
  </si>
  <si>
    <t>Saint-Germain-en-Laye</t>
  </si>
  <si>
    <t>Saint-Hilarion</t>
  </si>
  <si>
    <t>Saint-Illiers-la-Ville</t>
  </si>
  <si>
    <t>Saint-Illiers-le-Bois</t>
  </si>
  <si>
    <t>Saint-Lambert</t>
  </si>
  <si>
    <t>Saint-Léger-en-Yvelines</t>
  </si>
  <si>
    <t>Saint-Martin-de-Bréthencourt</t>
  </si>
  <si>
    <t>Saint-Martin-la-Garenne</t>
  </si>
  <si>
    <t>Sainte-Mesme</t>
  </si>
  <si>
    <t>Saint-Nom-la-Bretèche</t>
  </si>
  <si>
    <t>Saint-Rémy-lès-Chevreuse</t>
  </si>
  <si>
    <t>Saint-Rémy-l'Honoré</t>
  </si>
  <si>
    <t>Sartrouville</t>
  </si>
  <si>
    <t>Saulx-Marchais</t>
  </si>
  <si>
    <t>Senlisse</t>
  </si>
  <si>
    <t>Septeuil</t>
  </si>
  <si>
    <t>Soindres</t>
  </si>
  <si>
    <t>Sonchamp</t>
  </si>
  <si>
    <t>Tacoignières</t>
  </si>
  <si>
    <t>Le Tartre-Gaudran</t>
  </si>
  <si>
    <t>Le Tertre-Saint-Denis</t>
  </si>
  <si>
    <t>Tessancourt-sur-Aubette</t>
  </si>
  <si>
    <t>Thiverval-Grignon</t>
  </si>
  <si>
    <t>Thoiry</t>
  </si>
  <si>
    <t>Tilly</t>
  </si>
  <si>
    <t>Toussus-le-Noble</t>
  </si>
  <si>
    <t>Trappes</t>
  </si>
  <si>
    <t>Le Tremblay-sur-Mauldre</t>
  </si>
  <si>
    <t>Triel-sur-Seine</t>
  </si>
  <si>
    <t>Vaux-sur-Seine</t>
  </si>
  <si>
    <t>Vélizy-Villacoublay</t>
  </si>
  <si>
    <t>Verneuil-sur-Seine</t>
  </si>
  <si>
    <t>Vernouillet</t>
  </si>
  <si>
    <t>La Verrière</t>
  </si>
  <si>
    <t>Versailles</t>
  </si>
  <si>
    <t>Vert</t>
  </si>
  <si>
    <t>Le Vésinet</t>
  </si>
  <si>
    <t>Vicq</t>
  </si>
  <si>
    <t>Vieille-Église-en-Yvelines</t>
  </si>
  <si>
    <t>La Villeneuve-en-Chevrie</t>
  </si>
  <si>
    <t>Villennes-sur-Seine</t>
  </si>
  <si>
    <t>Villepreux</t>
  </si>
  <si>
    <t>Villette</t>
  </si>
  <si>
    <t>Villiers-le-Mahieu</t>
  </si>
  <si>
    <t>Villiers-Saint-Frédéric</t>
  </si>
  <si>
    <t>Viroflay</t>
  </si>
  <si>
    <t>Voisins-le-Bretonneux</t>
  </si>
  <si>
    <t>Essonne</t>
  </si>
  <si>
    <t>Abbéville-la-Rivière</t>
  </si>
  <si>
    <t>Angerville</t>
  </si>
  <si>
    <t>Angervilliers</t>
  </si>
  <si>
    <t>Arpajon</t>
  </si>
  <si>
    <t>Arrancourt</t>
  </si>
  <si>
    <t>Athis-Mons</t>
  </si>
  <si>
    <t>Authon-la-Plaine</t>
  </si>
  <si>
    <t>Auvernaux</t>
  </si>
  <si>
    <t>Auvers-Saint-Georges</t>
  </si>
  <si>
    <t>Avrainville</t>
  </si>
  <si>
    <t>Ballainvilliers</t>
  </si>
  <si>
    <t>Ballancourt-sur-Essonne</t>
  </si>
  <si>
    <t>Baulne</t>
  </si>
  <si>
    <t>Bièvres</t>
  </si>
  <si>
    <t>Boigneville</t>
  </si>
  <si>
    <t>Bois-Herpin</t>
  </si>
  <si>
    <t>Boissy-la-Rivière</t>
  </si>
  <si>
    <t>Boissy-le-Cutté</t>
  </si>
  <si>
    <t>Boissy-le-Sec</t>
  </si>
  <si>
    <t>Boissy-sous-Saint-Yon</t>
  </si>
  <si>
    <t>Bondoufle</t>
  </si>
  <si>
    <t>Boullay-les-Troux</t>
  </si>
  <si>
    <t>Bouray-sur-Juine</t>
  </si>
  <si>
    <t>Boussy-Saint-Antoine</t>
  </si>
  <si>
    <t>Boutervilliers</t>
  </si>
  <si>
    <t>Boutigny-sur-Essonne</t>
  </si>
  <si>
    <t>Bouville</t>
  </si>
  <si>
    <t>Brétigny-sur-Orge</t>
  </si>
  <si>
    <t>Breuillet</t>
  </si>
  <si>
    <t>Breux-Jouy</t>
  </si>
  <si>
    <t>Brières-les-Scellés</t>
  </si>
  <si>
    <t>Briis-sous-Forges</t>
  </si>
  <si>
    <t>Brouy</t>
  </si>
  <si>
    <t>Brunoy</t>
  </si>
  <si>
    <t>Bruyères-le-Châtel</t>
  </si>
  <si>
    <t>Buno-Bonnevaux</t>
  </si>
  <si>
    <t>Bures-sur-Yvette</t>
  </si>
  <si>
    <t>Cerny</t>
  </si>
  <si>
    <t>Chalo-Saint-Mars</t>
  </si>
  <si>
    <t>Chalou-Moulineux</t>
  </si>
  <si>
    <t>Chamarande</t>
  </si>
  <si>
    <t>Champcueil</t>
  </si>
  <si>
    <t>Champlan</t>
  </si>
  <si>
    <t>Champmotteux</t>
  </si>
  <si>
    <t>Chatignonville</t>
  </si>
  <si>
    <t>Chauffour-lès-Étréchy</t>
  </si>
  <si>
    <t>Cheptainville</t>
  </si>
  <si>
    <t>Chevannes</t>
  </si>
  <si>
    <t>Chilly-Mazarin</t>
  </si>
  <si>
    <t>Corbeil-Essonnes</t>
  </si>
  <si>
    <t>Corbreuse</t>
  </si>
  <si>
    <t>Le Coudray-Montceaux</t>
  </si>
  <si>
    <t>Courances</t>
  </si>
  <si>
    <t>Courdimanche-sur-Essonne</t>
  </si>
  <si>
    <t>Courson-Monteloup</t>
  </si>
  <si>
    <t>Crosne</t>
  </si>
  <si>
    <t>Dannemois</t>
  </si>
  <si>
    <t>D'Huison-Longueville</t>
  </si>
  <si>
    <t>Dourdan</t>
  </si>
  <si>
    <t>Draveil</t>
  </si>
  <si>
    <t>Écharcon</t>
  </si>
  <si>
    <t>Égly</t>
  </si>
  <si>
    <t>Épinay-sous-Sénart</t>
  </si>
  <si>
    <t>Épinay-sur-Orge</t>
  </si>
  <si>
    <t>Étampes</t>
  </si>
  <si>
    <t>Étiolles</t>
  </si>
  <si>
    <t>Étréchy</t>
  </si>
  <si>
    <t>La Ferté-Alais</t>
  </si>
  <si>
    <t>Fleury-Mérogis</t>
  </si>
  <si>
    <t>Fontaine-la-Rivière</t>
  </si>
  <si>
    <t>Fontenay-lès-Briis</t>
  </si>
  <si>
    <t>Fontenay-le-Vicomte</t>
  </si>
  <si>
    <t>La Forêt-le-Roi</t>
  </si>
  <si>
    <t>La Forêt-Sainte-Croix</t>
  </si>
  <si>
    <t>Forges-les-Bains</t>
  </si>
  <si>
    <t>Gif-sur-Yvette</t>
  </si>
  <si>
    <t>Gironville-sur-Essonne</t>
  </si>
  <si>
    <t>Gometz-la-Ville</t>
  </si>
  <si>
    <t>Gometz-le-Châtel</t>
  </si>
  <si>
    <t>Les Granges-le-Roi</t>
  </si>
  <si>
    <t>Grigny</t>
  </si>
  <si>
    <t>Guibeville</t>
  </si>
  <si>
    <t>Guigneville-sur-Essonne</t>
  </si>
  <si>
    <t>Guillerval</t>
  </si>
  <si>
    <t>Igny</t>
  </si>
  <si>
    <t>Itteville</t>
  </si>
  <si>
    <t>Janville-sur-Juine</t>
  </si>
  <si>
    <t>Janvry</t>
  </si>
  <si>
    <t>Juvisy-sur-Orge</t>
  </si>
  <si>
    <t>Lardy</t>
  </si>
  <si>
    <t>Leudeville</t>
  </si>
  <si>
    <t>Leuville-sur-Orge</t>
  </si>
  <si>
    <t>Limours</t>
  </si>
  <si>
    <t>Linas</t>
  </si>
  <si>
    <t>Lisses</t>
  </si>
  <si>
    <t>Longjumeau</t>
  </si>
  <si>
    <t>Longpont-sur-Orge</t>
  </si>
  <si>
    <t>Maisse</t>
  </si>
  <si>
    <t>Marcoussis</t>
  </si>
  <si>
    <t>Marolles-en-Beauce</t>
  </si>
  <si>
    <t>Marolles-en-Hurepoix</t>
  </si>
  <si>
    <t>Massy</t>
  </si>
  <si>
    <t>Mauchamps</t>
  </si>
  <si>
    <t>Mennecy</t>
  </si>
  <si>
    <t>Mérobert</t>
  </si>
  <si>
    <t>Mespuits</t>
  </si>
  <si>
    <t>Milly-la-Forêt</t>
  </si>
  <si>
    <t>Moigny-sur-École</t>
  </si>
  <si>
    <t>Les Molières</t>
  </si>
  <si>
    <t>Mondeville</t>
  </si>
  <si>
    <t>Monnerville</t>
  </si>
  <si>
    <t>Montgeron</t>
  </si>
  <si>
    <t>Montlhéry</t>
  </si>
  <si>
    <t>Morangis</t>
  </si>
  <si>
    <t>Morigny-Champigny</t>
  </si>
  <si>
    <t>Morsang-sur-Orge</t>
  </si>
  <si>
    <t>Morsang-sur-Seine</t>
  </si>
  <si>
    <t>Nainville-les-Roches</t>
  </si>
  <si>
    <t>La Norville</t>
  </si>
  <si>
    <t>Nozay</t>
  </si>
  <si>
    <t>Ollainville</t>
  </si>
  <si>
    <t>Oncy-sur-École</t>
  </si>
  <si>
    <t>Ormoy</t>
  </si>
  <si>
    <t>Ormoy-la-Rivière</t>
  </si>
  <si>
    <t>Orsay</t>
  </si>
  <si>
    <t>Orveau</t>
  </si>
  <si>
    <t>Palaiseau</t>
  </si>
  <si>
    <t>Paray-Vieille-Poste</t>
  </si>
  <si>
    <t>Pecqueuse</t>
  </si>
  <si>
    <t>Le Plessis-Pâté</t>
  </si>
  <si>
    <t>Plessis-Saint-Benoist</t>
  </si>
  <si>
    <t>Prunay-sur-Essonne</t>
  </si>
  <si>
    <t>Puiselet-le-Marais</t>
  </si>
  <si>
    <t>Pussay</t>
  </si>
  <si>
    <t>Quincy-sous-Sénart</t>
  </si>
  <si>
    <t>Richarville</t>
  </si>
  <si>
    <t>Ris-Orangis</t>
  </si>
  <si>
    <t>Roinville</t>
  </si>
  <si>
    <t>Roinvilliers</t>
  </si>
  <si>
    <t>Saclas</t>
  </si>
  <si>
    <t>Saclay</t>
  </si>
  <si>
    <t>Saint-Aubin</t>
  </si>
  <si>
    <t>Saint-Chéron</t>
  </si>
  <si>
    <t>Saint-Cyr-la-Rivière</t>
  </si>
  <si>
    <t>Saint-Cyr-sous-Dourdan</t>
  </si>
  <si>
    <t>Saint-Escobille</t>
  </si>
  <si>
    <t>Sainte-Geneviève-des-Bois</t>
  </si>
  <si>
    <t>Saint-Germain-lès-Arpajon</t>
  </si>
  <si>
    <t>Saint-Germain-lès-Corbeil</t>
  </si>
  <si>
    <t>Saint-Hilaire</t>
  </si>
  <si>
    <t>Saint-Jean-de-Beauregard</t>
  </si>
  <si>
    <t>Saint-Maurice-Montcouronne</t>
  </si>
  <si>
    <t>Saint-Michel-sur-Orge</t>
  </si>
  <si>
    <t>Saint-Pierre-du-Perray</t>
  </si>
  <si>
    <t>Saintry-sur-Seine</t>
  </si>
  <si>
    <t>Saint-Sulpice-de-Favières</t>
  </si>
  <si>
    <t>Saint-Vrain</t>
  </si>
  <si>
    <t>Saint-Yon</t>
  </si>
  <si>
    <t>Saulx-les-Chartreux</t>
  </si>
  <si>
    <t>Savigny-sur-Orge</t>
  </si>
  <si>
    <t>Sermaise</t>
  </si>
  <si>
    <t>Soisy-sur-École</t>
  </si>
  <si>
    <t>Soisy-sur-Seine</t>
  </si>
  <si>
    <t>Souzy-la-Briche</t>
  </si>
  <si>
    <t>Congerville-Thionville</t>
  </si>
  <si>
    <t>Tigery</t>
  </si>
  <si>
    <t>Torfou</t>
  </si>
  <si>
    <t>Valpuiseaux</t>
  </si>
  <si>
    <t>Le Val-Saint-Germain</t>
  </si>
  <si>
    <t>Varennes-Jarcy</t>
  </si>
  <si>
    <t>Vaugrigneuse</t>
  </si>
  <si>
    <t>Vauhallan</t>
  </si>
  <si>
    <t>Vayres-sur-Essonne</t>
  </si>
  <si>
    <t>Verrières-le-Buisson</t>
  </si>
  <si>
    <t>Vert-le-Grand</t>
  </si>
  <si>
    <t>Vert-le-Petit</t>
  </si>
  <si>
    <t>Videlles</t>
  </si>
  <si>
    <t>Vigneux-sur-Seine</t>
  </si>
  <si>
    <t>Villabé</t>
  </si>
  <si>
    <t>Villebon-sur-Yvette</t>
  </si>
  <si>
    <t>Villeconin</t>
  </si>
  <si>
    <t>La Ville-du-Bois</t>
  </si>
  <si>
    <t>Villejust</t>
  </si>
  <si>
    <t>Villemoisson-sur-Orge</t>
  </si>
  <si>
    <t>Villeneuve-sur-Auvers</t>
  </si>
  <si>
    <t>Villiers-le-Bâcle</t>
  </si>
  <si>
    <t>Villiers-sur-Orge</t>
  </si>
  <si>
    <t>Viry-Châtillon</t>
  </si>
  <si>
    <t>Wissous</t>
  </si>
  <si>
    <t>Yerres</t>
  </si>
  <si>
    <t>Les Ulis</t>
  </si>
  <si>
    <t>Hauts-de-Seine</t>
  </si>
  <si>
    <t>Antony</t>
  </si>
  <si>
    <t>Asnières-sur-Seine</t>
  </si>
  <si>
    <t>Bagneux</t>
  </si>
  <si>
    <t>Bois-Colombes</t>
  </si>
  <si>
    <t>Boulogne-Billancourt</t>
  </si>
  <si>
    <t>Bourg-la-Reine</t>
  </si>
  <si>
    <t>Châtenay-Malabry</t>
  </si>
  <si>
    <t>Châtillon</t>
  </si>
  <si>
    <t>Chaville</t>
  </si>
  <si>
    <t>Clamart</t>
  </si>
  <si>
    <t>Clichy</t>
  </si>
  <si>
    <t>Colombes</t>
  </si>
  <si>
    <t>Courbevoie</t>
  </si>
  <si>
    <t>Fontenay-aux-Roses</t>
  </si>
  <si>
    <t>Garches</t>
  </si>
  <si>
    <t>La Garenne-Colombes</t>
  </si>
  <si>
    <t>Gennevilliers</t>
  </si>
  <si>
    <t>Issy-les-Moulineaux</t>
  </si>
  <si>
    <t>Levallois-Perret</t>
  </si>
  <si>
    <t>Malakoff</t>
  </si>
  <si>
    <t>Marnes-la-Coquette</t>
  </si>
  <si>
    <t>Meudon</t>
  </si>
  <si>
    <t>Montrouge</t>
  </si>
  <si>
    <t>Nanterre</t>
  </si>
  <si>
    <t>Neuilly-sur-Seine</t>
  </si>
  <si>
    <t>Le Plessis-Robinson</t>
  </si>
  <si>
    <t>Puteaux</t>
  </si>
  <si>
    <t>Rueil-Malmaison</t>
  </si>
  <si>
    <t>Saint-Cloud</t>
  </si>
  <si>
    <t>Sceaux</t>
  </si>
  <si>
    <t>Sèvres</t>
  </si>
  <si>
    <t>Suresnes</t>
  </si>
  <si>
    <t>Vanves</t>
  </si>
  <si>
    <t>Vaucresson</t>
  </si>
  <si>
    <t>Ville-d'Avray</t>
  </si>
  <si>
    <t>Villeneuve-la-Garenne</t>
  </si>
  <si>
    <t>Seine-Saint-Denis</t>
  </si>
  <si>
    <t>Aubervilliers</t>
  </si>
  <si>
    <t>Aulnay-sous-Bois</t>
  </si>
  <si>
    <t>Bagnolet</t>
  </si>
  <si>
    <t>Le Blanc-Mesnil</t>
  </si>
  <si>
    <t>Bobigny</t>
  </si>
  <si>
    <t>Bondy</t>
  </si>
  <si>
    <t>Le Bourget</t>
  </si>
  <si>
    <t>Clichy-sous-Bois</t>
  </si>
  <si>
    <t>Coubron</t>
  </si>
  <si>
    <t>La Courneuve</t>
  </si>
  <si>
    <t>Drancy</t>
  </si>
  <si>
    <t>Dugny</t>
  </si>
  <si>
    <t>Épinay-sur-Seine</t>
  </si>
  <si>
    <t>Gagny</t>
  </si>
  <si>
    <t>Gournay-sur-Marne</t>
  </si>
  <si>
    <t>L'Île-Saint-Denis</t>
  </si>
  <si>
    <t>Les Lilas</t>
  </si>
  <si>
    <t>Livry-Gargan</t>
  </si>
  <si>
    <t>Montfermeil</t>
  </si>
  <si>
    <t>Montreuil</t>
  </si>
  <si>
    <t>Neuilly-Plaisance</t>
  </si>
  <si>
    <t>Neuilly-sur-Marne</t>
  </si>
  <si>
    <t>Noisy-le-Grand</t>
  </si>
  <si>
    <t>Noisy-le-Sec</t>
  </si>
  <si>
    <t>Pantin</t>
  </si>
  <si>
    <t>Les Pavillons-sous-Bois</t>
  </si>
  <si>
    <t>Pierrefitte-sur-Seine</t>
  </si>
  <si>
    <t>Le Pré-Saint-Gervais</t>
  </si>
  <si>
    <t>Le Raincy</t>
  </si>
  <si>
    <t>Romainville</t>
  </si>
  <si>
    <t>Rosny-sous-Bois</t>
  </si>
  <si>
    <t>Saint-Denis</t>
  </si>
  <si>
    <t>Saint-Ouen</t>
  </si>
  <si>
    <t>Sevran</t>
  </si>
  <si>
    <t>Stains</t>
  </si>
  <si>
    <t>Tremblay-en-France</t>
  </si>
  <si>
    <t>Vaujours</t>
  </si>
  <si>
    <t>Villemomble</t>
  </si>
  <si>
    <t>Villepinte</t>
  </si>
  <si>
    <t>Villetaneuse</t>
  </si>
  <si>
    <t>Val-de-Marne</t>
  </si>
  <si>
    <t>Ablon-sur-Seine</t>
  </si>
  <si>
    <t>Alfortville</t>
  </si>
  <si>
    <t>Arcueil</t>
  </si>
  <si>
    <t>Boissy-Saint-Léger</t>
  </si>
  <si>
    <t>Bonneuil-sur-Marne</t>
  </si>
  <si>
    <t>Bry-sur-Marne</t>
  </si>
  <si>
    <t>Cachan</t>
  </si>
  <si>
    <t>Champigny-sur-Marne</t>
  </si>
  <si>
    <t>Charenton-le-Pont</t>
  </si>
  <si>
    <t>Chennevières-sur-Marne</t>
  </si>
  <si>
    <t>Chevilly-Larue</t>
  </si>
  <si>
    <t>Choisy-le-Roi</t>
  </si>
  <si>
    <t>Créteil</t>
  </si>
  <si>
    <t>Fontenay-sous-Bois</t>
  </si>
  <si>
    <t>Fresnes</t>
  </si>
  <si>
    <t>Gentilly</t>
  </si>
  <si>
    <t>L'Haÿ-les-Roses</t>
  </si>
  <si>
    <t>Ivry-sur-Seine</t>
  </si>
  <si>
    <t>Joinville-le-Pont</t>
  </si>
  <si>
    <t>Le Kremlin-Bicêtre</t>
  </si>
  <si>
    <t>Limeil-Brévannes</t>
  </si>
  <si>
    <t>Maisons-Alfort</t>
  </si>
  <si>
    <t>Mandres-les-Roses</t>
  </si>
  <si>
    <t>Nogent-sur-Marne</t>
  </si>
  <si>
    <t>Noiseau</t>
  </si>
  <si>
    <t>Orly</t>
  </si>
  <si>
    <t>Ormesson-sur-Marne</t>
  </si>
  <si>
    <t>Périgny</t>
  </si>
  <si>
    <t>Le Perreux-sur-Marne</t>
  </si>
  <si>
    <t>Le Plessis-Trévise</t>
  </si>
  <si>
    <t>La Queue-en-Brie</t>
  </si>
  <si>
    <t>Rungis</t>
  </si>
  <si>
    <t>Saint-Mandé</t>
  </si>
  <si>
    <t>Saint-Maur-des-Fossés</t>
  </si>
  <si>
    <t>Saint-Maurice</t>
  </si>
  <si>
    <t>Santeny</t>
  </si>
  <si>
    <t>Sucy-en-Brie</t>
  </si>
  <si>
    <t>Thiais</t>
  </si>
  <si>
    <t>Valenton</t>
  </si>
  <si>
    <t>Villecresnes</t>
  </si>
  <si>
    <t>Villejuif</t>
  </si>
  <si>
    <t>Villeneuve-le-Roi</t>
  </si>
  <si>
    <t>Villeneuve-Saint-Georges</t>
  </si>
  <si>
    <t>Villiers-sur-Marne</t>
  </si>
  <si>
    <t>Vincennes</t>
  </si>
  <si>
    <t>Vitry-sur-Seine</t>
  </si>
  <si>
    <t>Val-d’Oise</t>
  </si>
  <si>
    <t>Ableiges</t>
  </si>
  <si>
    <t>Aincourt</t>
  </si>
  <si>
    <t>Ambleville</t>
  </si>
  <si>
    <t>Andilly</t>
  </si>
  <si>
    <t>Argenteuil</t>
  </si>
  <si>
    <t>Arnouville</t>
  </si>
  <si>
    <t>Arronville</t>
  </si>
  <si>
    <t>Arthies</t>
  </si>
  <si>
    <t>Asnières-sur-Oise</t>
  </si>
  <si>
    <t>Attainville</t>
  </si>
  <si>
    <t>Auvers-sur-Oise</t>
  </si>
  <si>
    <t>Avernes</t>
  </si>
  <si>
    <t>Baillet-en-France</t>
  </si>
  <si>
    <t>Banthelu</t>
  </si>
  <si>
    <t>Beauchamp</t>
  </si>
  <si>
    <t>Beaumont-sur-Oise</t>
  </si>
  <si>
    <t>Le Bellay-en-Vexin</t>
  </si>
  <si>
    <t>Bellefontaine</t>
  </si>
  <si>
    <t>Belloy-en-France</t>
  </si>
  <si>
    <t>Bernes-sur-Oise</t>
  </si>
  <si>
    <t>Berville</t>
  </si>
  <si>
    <t>Bessancourt</t>
  </si>
  <si>
    <t>Béthemont-la-Forêt</t>
  </si>
  <si>
    <t>Bezons</t>
  </si>
  <si>
    <t>Boisemont</t>
  </si>
  <si>
    <t>Boissy-l'Aillerie</t>
  </si>
  <si>
    <t>Bonneuil-en-France</t>
  </si>
  <si>
    <t>Bouffémont</t>
  </si>
  <si>
    <t>Bouqueval</t>
  </si>
  <si>
    <t>Bray-et-Lû</t>
  </si>
  <si>
    <t>Bréançon</t>
  </si>
  <si>
    <t>Brignancourt</t>
  </si>
  <si>
    <t>Bruyères-sur-Oise</t>
  </si>
  <si>
    <t>Buhy</t>
  </si>
  <si>
    <t>Butry-sur-Oise</t>
  </si>
  <si>
    <t>Cergy</t>
  </si>
  <si>
    <t>Champagne-sur-Oise</t>
  </si>
  <si>
    <t>La Chapelle-en-Vexin</t>
  </si>
  <si>
    <t>Charmont</t>
  </si>
  <si>
    <t>Chars</t>
  </si>
  <si>
    <t>Châtenay-en-France</t>
  </si>
  <si>
    <t>Chaumontel</t>
  </si>
  <si>
    <t>Chaussy</t>
  </si>
  <si>
    <t>Chauvry</t>
  </si>
  <si>
    <t>Chennevières-lès-Louvres</t>
  </si>
  <si>
    <t>Chérence</t>
  </si>
  <si>
    <t>Cléry-en-Vexin</t>
  </si>
  <si>
    <t>Commeny</t>
  </si>
  <si>
    <t>Condécourt</t>
  </si>
  <si>
    <t>Cormeilles-en-Parisis</t>
  </si>
  <si>
    <t>Cormeilles-en-Vexin</t>
  </si>
  <si>
    <t>Courcelles-sur-Viosne</t>
  </si>
  <si>
    <t>Courdimanche</t>
  </si>
  <si>
    <t>Deuil-la-Barre</t>
  </si>
  <si>
    <t>Domont</t>
  </si>
  <si>
    <t>Eaubonne</t>
  </si>
  <si>
    <t>Écouen</t>
  </si>
  <si>
    <t>Enghien-les-Bains</t>
  </si>
  <si>
    <t>Ennery</t>
  </si>
  <si>
    <t>Épiais-lès-Louvres</t>
  </si>
  <si>
    <t>Épinay-Champlâtreux</t>
  </si>
  <si>
    <t>Éragny</t>
  </si>
  <si>
    <t>Ermont</t>
  </si>
  <si>
    <t>Ézanville</t>
  </si>
  <si>
    <t>Fontenay-en-Parisis</t>
  </si>
  <si>
    <t>Fosses</t>
  </si>
  <si>
    <t>Franconville</t>
  </si>
  <si>
    <t>Frémainville</t>
  </si>
  <si>
    <t>Frémécourt</t>
  </si>
  <si>
    <t>Frépillon</t>
  </si>
  <si>
    <t>La Frette-sur-Seine</t>
  </si>
  <si>
    <t>Frouville</t>
  </si>
  <si>
    <t>Garges-lès-Gonesse</t>
  </si>
  <si>
    <t>Genainville</t>
  </si>
  <si>
    <t>Génicourt</t>
  </si>
  <si>
    <t>Gonesse</t>
  </si>
  <si>
    <t>Goussainville</t>
  </si>
  <si>
    <t>Grisy-les-Plâtres</t>
  </si>
  <si>
    <t>Groslay</t>
  </si>
  <si>
    <t>Guiry-en-Vexin</t>
  </si>
  <si>
    <t>Haravilliers</t>
  </si>
  <si>
    <t>Haute-Isle</t>
  </si>
  <si>
    <t>Le Heaulme</t>
  </si>
  <si>
    <t>Hédouville</t>
  </si>
  <si>
    <t>Herblay</t>
  </si>
  <si>
    <t>Hérouville</t>
  </si>
  <si>
    <t>Hodent</t>
  </si>
  <si>
    <t>L'Isle-Adam</t>
  </si>
  <si>
    <t>Jagny-sous-Bois</t>
  </si>
  <si>
    <t>Jouy-le-Moutier</t>
  </si>
  <si>
    <t>Labbeville</t>
  </si>
  <si>
    <t>Lassy</t>
  </si>
  <si>
    <t>Livilliers</t>
  </si>
  <si>
    <t>Longuesse</t>
  </si>
  <si>
    <t>Louvres</t>
  </si>
  <si>
    <t>Luzarches</t>
  </si>
  <si>
    <t>Maffliers</t>
  </si>
  <si>
    <t>Magny-en-Vexin</t>
  </si>
  <si>
    <t>Mareil-en-France</t>
  </si>
  <si>
    <t>Margency</t>
  </si>
  <si>
    <t>Marines</t>
  </si>
  <si>
    <t>Marly-la-Ville</t>
  </si>
  <si>
    <t>Maudétour-en-Vexin</t>
  </si>
  <si>
    <t>Menouville</t>
  </si>
  <si>
    <t>Menucourt</t>
  </si>
  <si>
    <t>Mériel</t>
  </si>
  <si>
    <t>Méry-sur-Oise</t>
  </si>
  <si>
    <t>Le Mesnil-Aubry</t>
  </si>
  <si>
    <t>Moisselles</t>
  </si>
  <si>
    <t>Montgeroult</t>
  </si>
  <si>
    <t>Montigny-lès-Cormeilles</t>
  </si>
  <si>
    <t>Montlignon</t>
  </si>
  <si>
    <t>Montmagny</t>
  </si>
  <si>
    <t>Montmorency</t>
  </si>
  <si>
    <t>Montreuil-sur-Epte</t>
  </si>
  <si>
    <t>Montsoult</t>
  </si>
  <si>
    <t>Mours</t>
  </si>
  <si>
    <t>Moussy</t>
  </si>
  <si>
    <t>Nerville-la-Forêt</t>
  </si>
  <si>
    <t>Nesles-la-Vallée</t>
  </si>
  <si>
    <t>Neuilly-en-Vexin</t>
  </si>
  <si>
    <t>Neuville-sur-Oise</t>
  </si>
  <si>
    <t>Nointel</t>
  </si>
  <si>
    <t>Noisy-sur-Oise</t>
  </si>
  <si>
    <t>Nucourt</t>
  </si>
  <si>
    <t>Omerville</t>
  </si>
  <si>
    <t>Osny</t>
  </si>
  <si>
    <t>Parmain</t>
  </si>
  <si>
    <t>Le Perchay</t>
  </si>
  <si>
    <t>Persan</t>
  </si>
  <si>
    <t>Pierrelaye</t>
  </si>
  <si>
    <t>Piscop</t>
  </si>
  <si>
    <t>Le Plessis-Bouchard</t>
  </si>
  <si>
    <t>Le Plessis-Gassot</t>
  </si>
  <si>
    <t>Le Plessis-Luzarches</t>
  </si>
  <si>
    <t>Pontoise</t>
  </si>
  <si>
    <t>Presles</t>
  </si>
  <si>
    <t>Puiseux-en-France</t>
  </si>
  <si>
    <t>Puiseux-Pontoise</t>
  </si>
  <si>
    <t>La Roche-Guyon</t>
  </si>
  <si>
    <t>Roissy-en-France</t>
  </si>
  <si>
    <t>Ronquerolles</t>
  </si>
  <si>
    <t>Sagy</t>
  </si>
  <si>
    <t>Saint-Brice-sous-Forêt</t>
  </si>
  <si>
    <t>Saint-Clair-sur-Epte</t>
  </si>
  <si>
    <t>Saint-Cyr-en-Arthies</t>
  </si>
  <si>
    <t>Saint-Gervais</t>
  </si>
  <si>
    <t>Saint-Gratien</t>
  </si>
  <si>
    <t>Saint-Leu-la-Forêt</t>
  </si>
  <si>
    <t>Saint-Martin-du-Tertre</t>
  </si>
  <si>
    <t>Saint-Ouen-l'Aumône</t>
  </si>
  <si>
    <t>Saint-Prix</t>
  </si>
  <si>
    <t>Saint-Witz</t>
  </si>
  <si>
    <t>Sannois</t>
  </si>
  <si>
    <t>Santeuil</t>
  </si>
  <si>
    <t>Sarcelles</t>
  </si>
  <si>
    <t>Seraincourt</t>
  </si>
  <si>
    <t>Seugy</t>
  </si>
  <si>
    <t>Soisy-sous-Montmorency</t>
  </si>
  <si>
    <t>Survilliers</t>
  </si>
  <si>
    <t>Taverny</t>
  </si>
  <si>
    <t>Théméricourt</t>
  </si>
  <si>
    <t>Theuville</t>
  </si>
  <si>
    <t>Le Thillay</t>
  </si>
  <si>
    <t>Us</t>
  </si>
  <si>
    <t>Vallangoujard</t>
  </si>
  <si>
    <t>Valmondois</t>
  </si>
  <si>
    <t>Vaudherland</t>
  </si>
  <si>
    <t>Vauréal</t>
  </si>
  <si>
    <t>Vémars</t>
  </si>
  <si>
    <t>Vétheuil</t>
  </si>
  <si>
    <t>Viarmes</t>
  </si>
  <si>
    <t>Vienne-en-Arthies</t>
  </si>
  <si>
    <t>Vigny</t>
  </si>
  <si>
    <t>Villaines-sous-Bois</t>
  </si>
  <si>
    <t>Villeron</t>
  </si>
  <si>
    <t>Villers-en-Arthies</t>
  </si>
  <si>
    <t>Villiers-Adam</t>
  </si>
  <si>
    <t>Villiers-le-Bel</t>
  </si>
  <si>
    <t>Villiers-le-Sec</t>
  </si>
  <si>
    <t>Wy-dit-Joli-Village</t>
  </si>
  <si>
    <t>m2</t>
  </si>
  <si>
    <t>(données issues de l'agrément - SIAP)</t>
  </si>
  <si>
    <t>Tous les onglets</t>
  </si>
  <si>
    <t>Commentaires sur la redevance pratiquée</t>
  </si>
  <si>
    <t>étape 0 : caractéristiques de l'opération</t>
  </si>
  <si>
    <t>étape 2 : redevance</t>
  </si>
  <si>
    <t>Année d'agrément de l'opération :</t>
  </si>
  <si>
    <t>Type de logement :</t>
  </si>
  <si>
    <t>Nature opération :</t>
  </si>
  <si>
    <t>étape 3 : si PLAI-adapté - vérification des plafonds de redevances</t>
  </si>
  <si>
    <r>
      <t>Contingent</t>
    </r>
    <r>
      <rPr>
        <sz val="9"/>
        <rFont val="Arial"/>
        <family val="2"/>
      </rPr>
      <t xml:space="preserve"> a minima le contingent préfectoral prévisionnel par "CP</t>
    </r>
    <r>
      <rPr>
        <b/>
        <sz val="10"/>
        <rFont val="Arial"/>
        <family val="2"/>
      </rPr>
      <t>"</t>
    </r>
  </si>
  <si>
    <r>
      <t xml:space="preserve">Surface habitable
 en m² </t>
    </r>
    <r>
      <rPr>
        <sz val="8"/>
        <rFont val="Arial"/>
        <family val="2"/>
      </rPr>
      <t>(R 111.2)</t>
    </r>
  </si>
  <si>
    <r>
      <t xml:space="preserve">Redevance max (L+C)  </t>
    </r>
    <r>
      <rPr>
        <sz val="8"/>
        <rFont val="Arial"/>
        <family val="2"/>
      </rPr>
      <t>(selon produit PLUS PLAI PLS)</t>
    </r>
  </si>
  <si>
    <r>
      <t xml:space="preserve">Prestation obligatoire (P+M) 
</t>
    </r>
    <r>
      <rPr>
        <i/>
        <sz val="10"/>
        <rFont val="Arial"/>
        <family val="2"/>
      </rPr>
      <t>à vérifier moy = max30e</t>
    </r>
  </si>
  <si>
    <t>annexe 1 tableau C de l'avis de loyer 2024</t>
  </si>
  <si>
    <t>Version en vigueur depuis le 29 septembre 2024</t>
  </si>
  <si>
    <t>Beautheil</t>
  </si>
  <si>
    <t>Chenoise</t>
  </si>
  <si>
    <t>Cucharmoy</t>
  </si>
  <si>
    <t>Echouboulains</t>
  </si>
  <si>
    <t>Les Ecrennes</t>
  </si>
  <si>
    <t>Egligny</t>
  </si>
  <si>
    <t>Egreville</t>
  </si>
  <si>
    <t>Etrépilly</t>
  </si>
  <si>
    <t>Germigny-l’Evêque</t>
  </si>
  <si>
    <t>Noisy-sur-Ecole</t>
  </si>
  <si>
    <t>Le Plessis-l’Evêque</t>
  </si>
  <si>
    <t>Saints</t>
  </si>
  <si>
    <t>Verneuil-l’Etang</t>
  </si>
  <si>
    <t>La Boissière-Ecole</t>
  </si>
  <si>
    <t>Le Chesnay</t>
  </si>
  <si>
    <t>Flins-Neuve-Eglise</t>
  </si>
  <si>
    <t>Rocquencourt</t>
  </si>
  <si>
    <t>Courcouronnes</t>
  </si>
  <si>
    <t xml:space="preserve">Évry  </t>
  </si>
  <si>
    <t>Epiais-Rhus</t>
  </si>
  <si>
    <t>Zonage A/B/C 2014</t>
  </si>
  <si>
    <t>Caractéristiques de l'opération (reprises en partie des informations de l'onglet 1. Tableau surface)</t>
  </si>
  <si>
    <t>Année de référence convention APL :</t>
  </si>
  <si>
    <t>Logements-foyers accueillant des personnes âgées ou des personnes handicapées (annexe 1 au III de l'Article R.353-159 du CCH)</t>
  </si>
  <si>
    <t>Type de convention :</t>
  </si>
  <si>
    <t>construction de ... logements, dont ... PLUS et ... PLAI, "nom ensemble immobilier" rue …......</t>
  </si>
  <si>
    <t>Champ à sélectionner par les bailleurs (menu déroulant)</t>
  </si>
  <si>
    <t>Intitulé bloc de choix TVA</t>
  </si>
  <si>
    <t>Taux de TVA pré-configuré</t>
  </si>
  <si>
    <t>Caractéristiques de l'opération (reprises des informations de l'onglet 1. Tableau surface)</t>
  </si>
  <si>
    <t>Taux de TVA configurable librement</t>
  </si>
  <si>
    <t xml:space="preserve">Adresse de l’opération : </t>
  </si>
  <si>
    <t>SH totale</t>
  </si>
  <si>
    <t>SPLAI/SPLUS</t>
  </si>
  <si>
    <t>Surface habitable</t>
  </si>
  <si>
    <t xml:space="preserve">Type : </t>
  </si>
  <si>
    <t>SPLS/Stot</t>
  </si>
  <si>
    <t>total logements sociaux</t>
  </si>
  <si>
    <t>dont SH PLAI adapté</t>
  </si>
  <si>
    <t>SH PLS</t>
  </si>
  <si>
    <t>dont PLAI adapté</t>
  </si>
  <si>
    <t xml:space="preserve">dont PLS </t>
  </si>
  <si>
    <t>Taux de TVA pré-configuré (opération agréée à partir de 2021)</t>
  </si>
  <si>
    <t>Taux de TVA configurable librement en DC (pour les opérations DC agréées avant 2021)</t>
  </si>
  <si>
    <t xml:space="preserve">taux de TVA réduite en vigueur pour PLAI : </t>
  </si>
  <si>
    <t xml:space="preserve">taux de TVA réduite en vigueur pour PLAI DC : </t>
  </si>
  <si>
    <t xml:space="preserve">taux de TVA réduite en vigueur pour PLUS DC : </t>
  </si>
  <si>
    <t>Configuration taux de TVA (opérations avant 2021)</t>
  </si>
  <si>
    <t xml:space="preserve">taux de TVA réduite en vigueur pour PLS : </t>
  </si>
  <si>
    <t xml:space="preserve">taux de TVA réduite en vigueur pour la charge foncière : </t>
  </si>
  <si>
    <t xml:space="preserve">taux de TVA réduite en vigueur pour la charge foncière en DC (automatique en acquisition-amélioration) : </t>
  </si>
  <si>
    <t>Acquisition-amélioration</t>
  </si>
  <si>
    <t>PRIX DE REVIENT – GLOBAL</t>
  </si>
  <si>
    <t>dont PLAI-adapté</t>
  </si>
  <si>
    <t xml:space="preserve">HT </t>
  </si>
  <si>
    <t>TTC</t>
  </si>
  <si>
    <t>HT PLAI</t>
  </si>
  <si>
    <t>TVA PLAI</t>
  </si>
  <si>
    <t>TTC PLAI</t>
  </si>
  <si>
    <t>HT PLAI-adapté</t>
  </si>
  <si>
    <t>TVA PLAI-a</t>
  </si>
  <si>
    <t>TTC PLAI-adapté</t>
  </si>
  <si>
    <t>HT PLUS</t>
  </si>
  <si>
    <t>TVA PLUS</t>
  </si>
  <si>
    <t>TTC PLUS</t>
  </si>
  <si>
    <t>HT PLAI-PLUS</t>
  </si>
  <si>
    <t>TVA PLAI-PLUS</t>
  </si>
  <si>
    <t>TTC PLAI-PLUS</t>
  </si>
  <si>
    <t>HT PLS</t>
  </si>
  <si>
    <t>TVA PLS</t>
  </si>
  <si>
    <t>TTC PLS</t>
  </si>
  <si>
    <t xml:space="preserve">Sous-total charge foncière </t>
  </si>
  <si>
    <t>dont coût du terrain si MOD</t>
  </si>
  <si>
    <t xml:space="preserve">Sous-total bâti, travaux </t>
  </si>
  <si>
    <t xml:space="preserve">Sous-total honoraires </t>
  </si>
  <si>
    <t xml:space="preserve">TOTAL </t>
  </si>
  <si>
    <t>DIVERS</t>
  </si>
  <si>
    <t>Frais financiers</t>
  </si>
  <si>
    <t xml:space="preserve">TOTAL  
Y COMPRIS LES FRAIS FINANCIERS </t>
  </si>
  <si>
    <t>Financement PLAI – Montant en €</t>
  </si>
  <si>
    <t>Financement PLUS – Montant en €</t>
  </si>
  <si>
    <t>Montant en €</t>
  </si>
  <si>
    <t>% du total à financer</t>
  </si>
  <si>
    <t>Observations</t>
  </si>
  <si>
    <r>
      <t xml:space="preserve">Financement PLAI </t>
    </r>
    <r>
      <rPr>
        <b/>
        <u/>
        <sz val="12"/>
        <color rgb="FF000000"/>
        <rFont val="Arial"/>
        <family val="2"/>
      </rPr>
      <t>adapté</t>
    </r>
    <r>
      <rPr>
        <sz val="12"/>
        <color rgb="FF000000"/>
        <rFont val="Arial"/>
        <family val="2"/>
      </rPr>
      <t xml:space="preserve"> Montant en €</t>
    </r>
  </si>
  <si>
    <t>Subvention principale</t>
  </si>
  <si>
    <t>Selon règles de financement départementales</t>
  </si>
  <si>
    <t xml:space="preserve">Subvention de la Commune </t>
  </si>
  <si>
    <t xml:space="preserve">Subvention complémentaire pour PLAI adapté </t>
  </si>
  <si>
    <t>Forfait PLAI adapté : 17 500 € en logement familial ou 15 500 € en résidence sociale</t>
  </si>
  <si>
    <t xml:space="preserve">Subvention de l'EPT </t>
  </si>
  <si>
    <t xml:space="preserve"> </t>
  </si>
  <si>
    <t xml:space="preserve">sous-total subventions Etat </t>
  </si>
  <si>
    <t xml:space="preserve">Subvention du Département </t>
  </si>
  <si>
    <t xml:space="preserve">Subvention de la Région </t>
  </si>
  <si>
    <t xml:space="preserve">sous-total subv. collectivités </t>
  </si>
  <si>
    <t xml:space="preserve">Subvention Action Logement </t>
  </si>
  <si>
    <t>Subvention autre 1</t>
  </si>
  <si>
    <t xml:space="preserve">sous-total subventions collectivités </t>
  </si>
  <si>
    <t>Subvention autre 2</t>
  </si>
  <si>
    <t>Subvention autre 3</t>
  </si>
  <si>
    <t>Subvention autre 4</t>
  </si>
  <si>
    <t xml:space="preserve">sous-total subventions autres </t>
  </si>
  <si>
    <t xml:space="preserve">Total des subventions </t>
  </si>
  <si>
    <t>Prêt CDC PLS bâti</t>
  </si>
  <si>
    <t>préciser la durée</t>
  </si>
  <si>
    <t>Prêt CDC PLS foncier</t>
  </si>
  <si>
    <t xml:space="preserve">Prêt Action Logement PLS </t>
  </si>
  <si>
    <t xml:space="preserve">Prêt CDC bâti </t>
  </si>
  <si>
    <t>Autres prêts 1</t>
  </si>
  <si>
    <t xml:space="preserve">Prêt CDC foncier </t>
  </si>
  <si>
    <t>Autres prêts 2</t>
  </si>
  <si>
    <t>Prêt Action Logement</t>
  </si>
  <si>
    <t xml:space="preserve">Prêt Action Logement </t>
  </si>
  <si>
    <t>Autres prêts 3</t>
  </si>
  <si>
    <t>Total des prêts</t>
  </si>
  <si>
    <t xml:space="preserve">Fonds propres </t>
  </si>
  <si>
    <t>TOTAL DU FINANCEMENT</t>
  </si>
  <si>
    <t xml:space="preserve">contrôle : équilibre de l'opération ? </t>
  </si>
  <si>
    <t>dont PLUS</t>
  </si>
  <si>
    <t>dont PLAI</t>
  </si>
  <si>
    <t>SH PLAI</t>
  </si>
  <si>
    <t>SH PLUS</t>
  </si>
  <si>
    <t>PRIX DE REVIENT</t>
  </si>
  <si>
    <t>PLAI - PLUS - PLS</t>
  </si>
  <si>
    <t>PLAN DE FINANCEMENT PLAI-PLUS</t>
  </si>
  <si>
    <t>dont PLAN DE FINANCEMENT PLAI adapté</t>
  </si>
  <si>
    <t>PLAN DE FINANCEMENT INITIAL PLS</t>
  </si>
  <si>
    <t>PLAI-PLUS</t>
  </si>
  <si>
    <t>PLAI-PLUS-PLS</t>
  </si>
  <si>
    <t>Aide</t>
  </si>
  <si>
    <t>Nb logements</t>
  </si>
  <si>
    <t>Surface annexe</t>
  </si>
  <si>
    <t>T1 prime</t>
  </si>
  <si>
    <t>Ce guide Pas à Pas explique la démarche à suivre pour utiliser l'onglet "Modèle_surface_par_type" de ce document</t>
  </si>
  <si>
    <t>Pour rappel cet onglet vise à faciliter l'instruction des dossiers dans le SIAP. Dans ce guide Pas à Pas, nous allons prendre l'exemple de l'instruction d'un dossier de 9 logements ordinaires avec 3 PLAI, 3 PLUS et 3 PLS.</t>
  </si>
  <si>
    <t xml:space="preserve">Etape 1. </t>
  </si>
  <si>
    <t>Vers l'étape suivante =&gt;</t>
  </si>
  <si>
    <t xml:space="preserve">Etape 2. </t>
  </si>
  <si>
    <t xml:space="preserve">Etape 3. </t>
  </si>
  <si>
    <t>Le bailleur doit atteindre l'étape "Typologie des logement" dans l'instruction dans le SIAP (comme sur l'exemple ci-dessous)</t>
  </si>
  <si>
    <t>Enregistrer l'onglet "Modele_surface_par_type" en format .CSV</t>
  </si>
  <si>
    <t>Importer dans le SIAP l'onglet "Modele_surface_par_type" enregistré au format .CSV</t>
  </si>
  <si>
    <t>1. Clic droit sur l'onglet "Modele_surface_par_type" puis cliquer sur "Déplacer ou copier…" :</t>
  </si>
  <si>
    <t>1. Cliquer sur "Importer un modèle" dans la partie surface par type du SIAP. Voir la capture d'écran dans l'étape 1 (ligne 86)</t>
  </si>
  <si>
    <t>2. Seléctionner le fichier .CSV correspondant à l'onglet "Modele_surface_par_type"</t>
  </si>
  <si>
    <t xml:space="preserve">3. Et voilà : les données du tableau des loyers et des surfaces sont intégrées directement dans le SIAP : </t>
  </si>
  <si>
    <r>
      <t xml:space="preserve">2. Dans la fenêtre qui s'affiche, seléctionner "(nouveau classeur)" dans le menu déroulant puis côcher la case "Créer </t>
    </r>
    <r>
      <rPr>
        <b/>
        <u/>
        <sz val="13"/>
        <color rgb="FF000000"/>
        <rFont val="Calibri"/>
        <family val="2"/>
      </rPr>
      <t>u</t>
    </r>
    <r>
      <rPr>
        <b/>
        <sz val="13"/>
        <color rgb="FF000000"/>
        <rFont val="Calibri"/>
        <family val="2"/>
      </rPr>
      <t>ne copie" :</t>
    </r>
  </si>
  <si>
    <t>3. Enregistrer sous .CSV (séparateur : point-virgule) le nouveau classeur créer :</t>
  </si>
  <si>
    <t xml:space="preserve">Pour Excel : </t>
  </si>
  <si>
    <t>Pour Libre Office : Il faut configurer le "Séparateur de champ" avec ";"</t>
  </si>
  <si>
    <t xml:space="preserve">D'abord enregistrer sous : </t>
  </si>
  <si>
    <t>Puis seléctionner le "Séparateur de champ" : ";"</t>
  </si>
  <si>
    <t>Puis cliquer sur "OK"</t>
  </si>
  <si>
    <t>Il vise à simplifier et à harmoniser les pièces à joindre au moment de l'instruction des agréments de LLS en logement foyer</t>
  </si>
  <si>
    <t>À chaque étape successive de l'opération (agrément, conventionnement APL et solde/clôture), il sera nécessaire de mettre à jour les données du tableau. Les bailleurs sont priés de le renommer en fonction de l'étape en cours d'instruction de l'opération : 
- "Tableau DRIHL d'instruction LF - agrément" au moment de la demande d'agrément
- "Tableau DRIHL d'instruction LF - conv APL" au moment de la rédaction du projet de convention APL
- "Tableau DRIHL d'instruction LF - solde" au moment du solde/de la clôture de l'opération</t>
  </si>
  <si>
    <t>Le fichier comprend les onglets suivants :</t>
  </si>
  <si>
    <t xml:space="preserve"> -&gt; L'onglet n°2 - Tableau financier, précise le plan de financement de l'opération, en particulier les composantes du prix de revients ainsi que les subventions et prêts mobilisés. Concernant le volet prix de revient, à partir du HT saisi, le fichier va faire automatiquement la ventilation PLAI-PLUS et PLS et compléter automatiquement le prix de revient PLAI-PLUS et PLS. Sur le volet plan de financement, vous devrez renseigner les différentes subventions, prêts et fonds propres. Pour les prêts, il convient également d'indiquer leur durée. Le fichier est correctement rempli si le contrôle de l'équilibre de l'opération renvoie bien la valeur "Ok".</t>
  </si>
  <si>
    <t xml:space="preserve"> -&gt; L'onglet Modèle_surface_par_type est alimenté automatiquement avec les données de l'onglet 1. Tableau surfaces, il sert à faciliter l'instruction dans le Système d'Information des Aide à la Pierre (SIAP). Cet onglet est pensé pour être copier dans un nouveau fichier puis enregistrer au format .CSV avant d'être importé dans le SIAP à la rubrique "Typologie des logements".</t>
  </si>
  <si>
    <t>Vous trouverez un guide pas à pas expliqant la démarche à suivre en cliquant ici</t>
  </si>
  <si>
    <t>Tableau des surfaces prévisionnelles au stade agrément</t>
  </si>
  <si>
    <t xml:space="preserve">  -&gt; L'onglet n° 1 - Tableau des surfaces, précise les caractéristiques de l'opération, en particulier les surfaces de chacun des logements, le contingent (a minima contingent préfectoral), etc. 
Cet onglet doit être renseigné le 1er, s'agissant en particulier des caractéristiques de l'opération.  Il convient de reporter dans les cellules W16 à W22 les données calculées dans les tableaux correspondant selon le stade d'avancement de l'opération (agrément si on est à la convention APL ou convention APL si on est au solde/clôture). En effet, c'est grâce à cela que les contrôles de tolérances pourront se faire.</t>
  </si>
  <si>
    <t xml:space="preserve">  -&gt; L'onglet n° 3 - Fiche préparatoire à la convention APL_RS, résume les caractéristiques de l'opération (nombre de logements, surface, loyer, contingent, etc.) et sert de fiche de synthèse en vue du conventionnement APL.</t>
  </si>
  <si>
    <t xml:space="preserve"> -&gt; L'onglet "Données" recense les différentes données nécessaires au fonctionnement de ce fichier (liste des communes, plafonds APL, annexe 1 tableau C de l'avis de loyer,...).</t>
  </si>
  <si>
    <t>Articulation du fichier avec le SIAP</t>
  </si>
  <si>
    <t>Ce fichier est complémentaire des saisies qui doivent être faites directement dans le SIAP par les bailleurs sociaux dans le cadre de la dématérialisation des demandes. De plus ce fichier permet d'accélérer l'instruction dans le SIAP, notamment via l'utilisation de l'onglet "Modèle_surface_par_type".</t>
  </si>
  <si>
    <t>Consignes à respecter avant de commencer la saisie à la demande d'agrément :
- Il convient d'utiliser la dernière version disponible sur le site de la DRIHL
- Renseigner les données en suivant l'ordre des différents onglets, et l'ordre des données au sein de chaque onglet.</t>
  </si>
  <si>
    <t>Création d'un nouvel outil DRIHL pour les logements foyers reprenant le format du nouvel outil DRIHL pour les LLS fonctionnant sur le principe d'une redevance, les logements foyers (LF).</t>
  </si>
  <si>
    <t>PLAI (y compris PLAI adapté)</t>
  </si>
  <si>
    <t>SPLAI/Stot</t>
  </si>
  <si>
    <t>SPLAI-adapté/Stot</t>
  </si>
  <si>
    <t>SPLUS/Stot</t>
  </si>
  <si>
    <t>annexe 1 tableau C de l'avis de loyer 2025</t>
  </si>
  <si>
    <t>Onglet "Données"</t>
  </si>
  <si>
    <t>Mise à jour des redevances plafonds</t>
  </si>
  <si>
    <t>Opération xx  de xx PLUS, xx PLAI et xx PLS collectifs / individuels dont xx logements (xx PLAI et xx PLUS) en reconstitution de l'offre (si opération mixte)</t>
  </si>
  <si>
    <t>Résidence sociale issue de FTM</t>
  </si>
  <si>
    <t xml:space="preserve">Foyer de jeunes travailleurs </t>
  </si>
  <si>
    <t>Autre</t>
  </si>
  <si>
    <t>Résidences sociales (Annexe 2 au III de l'Article R. 353-159 du CCH)</t>
  </si>
  <si>
    <t>Foyer d'hébergement  - habitat inclusif</t>
  </si>
  <si>
    <t>Identification des logements PMR</t>
  </si>
  <si>
    <t>Liste</t>
  </si>
  <si>
    <t>Paramètre sur le zonage des communes franciliennes et Lmzone mis à jour à la suite de l'arrêté du 5 septembre 2025</t>
  </si>
  <si>
    <t>Zonage A/B/C 2025</t>
  </si>
  <si>
    <t>Moret-Loing-Et-Orvanne</t>
  </si>
  <si>
    <t>Le Mérévillois</t>
  </si>
  <si>
    <t>B</t>
  </si>
  <si>
    <t>Les plafonds de loyers PLAI adapté en logement foyer : Données (arrêté du 10 septembre 2025 relatif au calcul des APL), Chaptitre III Article 27, https://www.legifrance.gouv.fr/loda/article_lc/LEGIARTI000050286612/2026-02-05</t>
  </si>
  <si>
    <t>annexe 1 tableau C de l'avis de loyer 2026</t>
  </si>
  <si>
    <r>
      <t xml:space="preserve">Type
de
Financement </t>
    </r>
    <r>
      <rPr>
        <sz val="9"/>
        <rFont val="Arial"/>
        <family val="2"/>
      </rPr>
      <t>(PLAI-adapté/PLAI/PLUS/PLS et droit commun (DC) et ANRU)</t>
    </r>
  </si>
  <si>
    <t>Mise à jour des calculs</t>
  </si>
  <si>
    <t>Seine_et_Marne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</si>
</sst>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164" formatCode="_-* #,##0.00\ _€_-;\-* #,##0.00\ _€_-;_-* \-??\ _€_-;_-@_-"/>
    <numFmt numFmtId="165" formatCode="_-* #,##0.00\ _F_-;\-* #,##0.00\ _F_-;_-* \-??\ _F_-;_-@_-"/>
    <numFmt numFmtId="166" formatCode="#,##0.00&quot; F &quot;;\-#,##0.00&quot; F &quot;;&quot; -&quot;#&quot; F &quot;;@\ "/>
    <numFmt numFmtId="167" formatCode="_-* #,##0.00&quot; €&quot;_-;\-* #,##0.00&quot; €&quot;_-;_-* \-??&quot; €&quot;_-;_-@_-"/>
    <numFmt numFmtId="168" formatCode="_-* #,##0.00&quot; F&quot;_-;\-* #,##0.00&quot; F&quot;_-;_-* \-??&quot; F&quot;_-;_-@_-"/>
    <numFmt numFmtId="169" formatCode="0\ %"/>
    <numFmt numFmtId="170" formatCode="[$-40C]d\ mmmm\ yyyy;@"/>
    <numFmt numFmtId="171" formatCode="_-* #,##0.00\ _€_-;\-* #,##0.00\ _€_-;_-* &quot;- &quot;_€_-;_-@_-"/>
    <numFmt numFmtId="172" formatCode="_-* #,##0\ _€_-;\-* #,##0\ _€_-;_-* &quot;- &quot;_€_-;_-@_-"/>
    <numFmt numFmtId="173" formatCode="#,##0.00&quot; m²&quot;"/>
    <numFmt numFmtId="174" formatCode="0.0%"/>
    <numFmt numFmtId="175" formatCode="0.0000"/>
    <numFmt numFmtId="176" formatCode="#,##0&quot; €&quot;"/>
    <numFmt numFmtId="177" formatCode="0.000"/>
    <numFmt numFmtId="178" formatCode="#\ #00.00&quot; m²&quot;"/>
    <numFmt numFmtId="179" formatCode="\ #,##0.00&quot;    &quot;;\-#,##0.00&quot;    &quot;;\-#&quot;    &quot;;\ @\ "/>
    <numFmt numFmtId="180" formatCode="#,##0\ [$€-40C];[Red]\-#,##0\ [$€-40C]"/>
    <numFmt numFmtId="181" formatCode="\ #,##0.00&quot; € &quot;;\-#,##0.00&quot; € &quot;;\-#&quot; € &quot;;\ @\ "/>
    <numFmt numFmtId="182" formatCode="#,##0.00\ [$€-40C];[Red]\-#,##0.00\ [$€-40C]"/>
    <numFmt numFmtId="183" formatCode="\ #,##0&quot;    &quot;;\-#,##0&quot;    &quot;;\-#&quot;    &quot;;\ @\ "/>
    <numFmt numFmtId="184" formatCode="\ 0&quot; F &quot;;\-0&quot; F &quot;;\-#&quot; F &quot;;\ @\ "/>
  </numFmts>
  <fonts count="78">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0"/>
      <name val="MS Sans Serif"/>
      <family val="2"/>
      <charset val="1"/>
    </font>
    <font>
      <sz val="10"/>
      <name val="Times New Roman"/>
      <family val="1"/>
      <charset val="1"/>
    </font>
    <font>
      <sz val="10"/>
      <name val="Dutch"/>
      <charset val="1"/>
    </font>
    <font>
      <b/>
      <sz val="10"/>
      <name val="Arial"/>
      <family val="2"/>
      <charset val="1"/>
    </font>
    <font>
      <b/>
      <sz val="11"/>
      <color rgb="FF002060"/>
      <name val="Arial"/>
      <family val="2"/>
      <charset val="1"/>
    </font>
    <font>
      <b/>
      <sz val="11"/>
      <color rgb="FF000000"/>
      <name val="Arial"/>
      <family val="2"/>
      <charset val="1"/>
    </font>
    <font>
      <b/>
      <sz val="10"/>
      <color rgb="FF000000"/>
      <name val="Arial"/>
      <family val="2"/>
      <charset val="1"/>
    </font>
    <font>
      <b/>
      <i/>
      <sz val="11"/>
      <color rgb="FF003366"/>
      <name val="Arial"/>
      <family val="2"/>
      <charset val="1"/>
    </font>
    <font>
      <i/>
      <sz val="11"/>
      <color rgb="FF31859C"/>
      <name val="Arial"/>
      <family val="2"/>
      <charset val="1"/>
    </font>
    <font>
      <b/>
      <i/>
      <sz val="11"/>
      <color rgb="FF0070C0"/>
      <name val="Arial"/>
      <family val="2"/>
      <charset val="1"/>
    </font>
    <font>
      <sz val="11"/>
      <color rgb="FF000000"/>
      <name val="Arial"/>
      <family val="2"/>
      <charset val="1"/>
    </font>
    <font>
      <sz val="11"/>
      <name val="Arial"/>
      <family val="2"/>
      <charset val="1"/>
    </font>
    <font>
      <b/>
      <i/>
      <sz val="11"/>
      <color rgb="FF31859C"/>
      <name val="Arial"/>
      <family val="2"/>
      <charset val="1"/>
    </font>
    <font>
      <sz val="10"/>
      <color rgb="FF000000"/>
      <name val="Arial"/>
      <family val="2"/>
      <charset val="1"/>
    </font>
    <font>
      <b/>
      <sz val="14"/>
      <color rgb="FF000000"/>
      <name val="Arial"/>
      <family val="2"/>
      <charset val="1"/>
    </font>
    <font>
      <sz val="12"/>
      <name val="Arial"/>
      <family val="2"/>
      <charset val="1"/>
    </font>
    <font>
      <sz val="12"/>
      <color rgb="FF000000"/>
      <name val="Arial"/>
      <family val="2"/>
      <charset val="1"/>
    </font>
    <font>
      <b/>
      <sz val="12"/>
      <color rgb="FF000000"/>
      <name val="Arial"/>
      <family val="2"/>
      <charset val="1"/>
    </font>
    <font>
      <b/>
      <sz val="12"/>
      <color rgb="FFFF0000"/>
      <name val="Arial"/>
      <family val="2"/>
      <charset val="1"/>
    </font>
    <font>
      <b/>
      <sz val="11"/>
      <color rgb="FF000000"/>
      <name val="Calibri"/>
      <family val="2"/>
      <charset val="1"/>
    </font>
    <font>
      <i/>
      <sz val="11"/>
      <color rgb="FF000000"/>
      <name val="Calibri"/>
      <family val="2"/>
      <charset val="1"/>
    </font>
    <font>
      <i/>
      <sz val="10"/>
      <name val="Arial"/>
      <family val="2"/>
      <charset val="1"/>
    </font>
    <font>
      <sz val="10"/>
      <color rgb="FFFF0000"/>
      <name val="Arial"/>
      <family val="2"/>
      <charset val="1"/>
    </font>
    <font>
      <b/>
      <sz val="11"/>
      <name val="Arial"/>
      <family val="2"/>
      <charset val="1"/>
    </font>
    <font>
      <b/>
      <sz val="12"/>
      <name val="Arial"/>
      <family val="2"/>
      <charset val="1"/>
    </font>
    <font>
      <sz val="11"/>
      <color rgb="FFFF0000"/>
      <name val="Calibri"/>
      <family val="2"/>
      <charset val="1"/>
    </font>
    <font>
      <sz val="8"/>
      <color rgb="FF000000"/>
      <name val="Arial"/>
      <family val="2"/>
      <charset val="1"/>
    </font>
    <font>
      <b/>
      <i/>
      <sz val="10"/>
      <color rgb="FF000000"/>
      <name val="Arial"/>
      <family val="2"/>
      <charset val="1"/>
    </font>
    <font>
      <i/>
      <sz val="11"/>
      <color rgb="FF000000"/>
      <name val="Arial"/>
      <family val="2"/>
      <charset val="1"/>
    </font>
    <font>
      <i/>
      <sz val="10"/>
      <color rgb="FF000000"/>
      <name val="Arial"/>
      <family val="2"/>
      <charset val="1"/>
    </font>
    <font>
      <sz val="12"/>
      <color rgb="FFFF0000"/>
      <name val="Arial"/>
      <family val="2"/>
      <charset val="1"/>
    </font>
    <font>
      <sz val="11"/>
      <color rgb="FFFF0000"/>
      <name val="Arial"/>
      <family val="2"/>
      <charset val="1"/>
    </font>
    <font>
      <sz val="10.5"/>
      <color rgb="FF000000"/>
      <name val="Arial"/>
      <family val="2"/>
      <charset val="1"/>
    </font>
    <font>
      <sz val="12"/>
      <color rgb="FF000000"/>
      <name val="Calibri Light"/>
      <family val="2"/>
      <charset val="1"/>
    </font>
    <font>
      <sz val="12"/>
      <color rgb="FF000000"/>
      <name val="Wingdings"/>
      <charset val="2"/>
    </font>
    <font>
      <sz val="12"/>
      <color rgb="FF000000"/>
      <name val="Calibri"/>
      <family val="2"/>
      <charset val="1"/>
    </font>
    <font>
      <i/>
      <sz val="12"/>
      <color rgb="FF000000"/>
      <name val="Arial"/>
      <family val="2"/>
      <charset val="1"/>
    </font>
    <font>
      <sz val="11"/>
      <name val="Calibri"/>
      <family val="2"/>
      <charset val="1"/>
    </font>
    <font>
      <sz val="9"/>
      <color rgb="FF000000"/>
      <name val="Arial"/>
      <family val="2"/>
      <charset val="1"/>
    </font>
    <font>
      <sz val="11"/>
      <color rgb="FF000000"/>
      <name val="Calibri"/>
      <family val="2"/>
      <charset val="1"/>
    </font>
    <font>
      <b/>
      <i/>
      <sz val="10"/>
      <color rgb="FF0070C0"/>
      <name val="Arial"/>
      <family val="2"/>
    </font>
    <font>
      <sz val="11"/>
      <color rgb="FF000000"/>
      <name val="Arial"/>
      <family val="2"/>
    </font>
    <font>
      <sz val="10"/>
      <color rgb="FF000000"/>
      <name val="Arial"/>
      <family val="2"/>
    </font>
    <font>
      <u/>
      <sz val="11"/>
      <color theme="10"/>
      <name val="Calibri"/>
      <family val="2"/>
      <charset val="1"/>
    </font>
    <font>
      <b/>
      <sz val="14"/>
      <color rgb="FF000000"/>
      <name val="Arial"/>
      <family val="2"/>
    </font>
    <font>
      <b/>
      <sz val="11"/>
      <color rgb="FF000000"/>
      <name val="Arial"/>
      <family val="2"/>
    </font>
    <font>
      <b/>
      <sz val="12"/>
      <color rgb="FF000000"/>
      <name val="Arial"/>
      <family val="2"/>
    </font>
    <font>
      <i/>
      <sz val="11"/>
      <color rgb="FF000000"/>
      <name val="Arial"/>
      <family val="2"/>
    </font>
    <font>
      <b/>
      <sz val="10"/>
      <name val="Arial"/>
      <family val="2"/>
    </font>
    <font>
      <sz val="9"/>
      <name val="Arial"/>
      <family val="2"/>
    </font>
    <font>
      <sz val="8"/>
      <name val="Arial"/>
      <family val="2"/>
    </font>
    <font>
      <i/>
      <sz val="10"/>
      <name val="Arial"/>
      <family val="2"/>
    </font>
    <font>
      <sz val="10"/>
      <name val="Arial"/>
      <family val="2"/>
    </font>
    <font>
      <sz val="10"/>
      <color rgb="FFFF0000"/>
      <name val="Arial"/>
      <family val="2"/>
    </font>
    <font>
      <sz val="10"/>
      <color rgb="FF000000"/>
      <name val="Times New Roman"/>
      <family val="1"/>
    </font>
    <font>
      <sz val="10"/>
      <color rgb="FF000000"/>
      <name val="바탕"/>
    </font>
    <font>
      <sz val="12"/>
      <color rgb="FF000000"/>
      <name val="Arial"/>
      <family val="2"/>
    </font>
    <font>
      <b/>
      <sz val="10"/>
      <color rgb="FF000000"/>
      <name val="Arial"/>
      <family val="2"/>
    </font>
    <font>
      <i/>
      <sz val="12"/>
      <color rgb="FF000000"/>
      <name val="Arial"/>
      <family val="2"/>
    </font>
    <font>
      <sz val="12"/>
      <name val="Arial"/>
      <family val="2"/>
    </font>
    <font>
      <b/>
      <u/>
      <sz val="12"/>
      <color rgb="FF000000"/>
      <name val="Arial"/>
      <family val="2"/>
    </font>
    <font>
      <b/>
      <sz val="12"/>
      <color rgb="FFCE181E"/>
      <name val="Arial"/>
      <family val="2"/>
    </font>
    <font>
      <b/>
      <sz val="14"/>
      <name val="Calibri"/>
      <family val="2"/>
    </font>
    <font>
      <sz val="12"/>
      <name val="Calibri"/>
      <family val="2"/>
      <charset val="1"/>
    </font>
    <font>
      <b/>
      <u/>
      <sz val="13"/>
      <color rgb="FF000000"/>
      <name val="Calibri"/>
      <family val="2"/>
    </font>
    <font>
      <b/>
      <sz val="11"/>
      <color rgb="FF000000"/>
      <name val="Calibri"/>
      <family val="2"/>
    </font>
    <font>
      <b/>
      <sz val="13"/>
      <color rgb="FF000000"/>
      <name val="Calibri"/>
      <family val="2"/>
    </font>
    <font>
      <u/>
      <sz val="12"/>
      <color rgb="FF000000"/>
      <name val="Calibri"/>
      <family val="2"/>
      <charset val="1"/>
    </font>
    <font>
      <u/>
      <sz val="11"/>
      <color rgb="FF000000"/>
      <name val="Arial"/>
      <family val="2"/>
    </font>
    <font>
      <sz val="11"/>
      <color indexed="81"/>
      <name val="Tahoma"/>
      <family val="2"/>
    </font>
    <font>
      <b/>
      <sz val="12"/>
      <color theme="0" tint="-0.14999847407452621"/>
      <name val="Arial"/>
      <family val="2"/>
      <charset val="1"/>
    </font>
    <font>
      <sz val="9"/>
      <color indexed="81"/>
      <name val="Tahoma"/>
      <family val="2"/>
    </font>
    <font>
      <b/>
      <sz val="9"/>
      <color indexed="81"/>
      <name val="Tahoma"/>
      <family val="2"/>
    </font>
  </fonts>
  <fills count="27">
    <fill>
      <patternFill patternType="none"/>
    </fill>
    <fill>
      <patternFill patternType="gray125"/>
    </fill>
    <fill>
      <patternFill patternType="solid">
        <fgColor rgb="FFFFFFFF"/>
        <bgColor rgb="FFFFFFCC"/>
      </patternFill>
    </fill>
    <fill>
      <patternFill patternType="solid">
        <fgColor rgb="FFFFFFCC"/>
        <bgColor rgb="FFFDEADA"/>
      </patternFill>
    </fill>
    <fill>
      <patternFill patternType="solid">
        <fgColor rgb="FFD7E4BD"/>
        <bgColor rgb="FFD9D9D9"/>
      </patternFill>
    </fill>
    <fill>
      <patternFill patternType="solid">
        <fgColor rgb="FFFDEADA"/>
        <bgColor rgb="FFFFFFCC"/>
      </patternFill>
    </fill>
    <fill>
      <patternFill patternType="solid">
        <fgColor rgb="FFDBEEF4"/>
        <bgColor rgb="FFDCE6F2"/>
      </patternFill>
    </fill>
    <fill>
      <patternFill patternType="solid">
        <fgColor rgb="FFB9CDE5"/>
        <bgColor rgb="FFD9D9D9"/>
      </patternFill>
    </fill>
    <fill>
      <patternFill patternType="solid">
        <fgColor rgb="FFDCE6F2"/>
        <bgColor rgb="FFDBEEF4"/>
      </patternFill>
    </fill>
    <fill>
      <patternFill patternType="solid">
        <fgColor rgb="FFD9D9D9"/>
        <bgColor rgb="FFD7E4BD"/>
      </patternFill>
    </fill>
    <fill>
      <patternFill patternType="solid">
        <fgColor rgb="FFFFFF00"/>
        <bgColor rgb="FFFFFF00"/>
      </patternFill>
    </fill>
    <fill>
      <patternFill patternType="solid">
        <fgColor rgb="FF93CDDD"/>
        <bgColor rgb="FFB4C7DC"/>
      </patternFill>
    </fill>
    <fill>
      <patternFill patternType="solid">
        <fgColor theme="0"/>
        <bgColor indexed="64"/>
      </patternFill>
    </fill>
    <fill>
      <patternFill patternType="solid">
        <fgColor theme="0"/>
        <bgColor rgb="FFD9D9D9"/>
      </patternFill>
    </fill>
    <fill>
      <patternFill patternType="solid">
        <fgColor theme="0"/>
        <bgColor rgb="FFFFFFFF"/>
      </patternFill>
    </fill>
    <fill>
      <patternFill patternType="solid">
        <fgColor rgb="FFE8F2A1"/>
        <bgColor rgb="FFFFFFCC"/>
      </patternFill>
    </fill>
    <fill>
      <patternFill patternType="solid">
        <fgColor rgb="FFD4EA6B"/>
        <bgColor rgb="FFE8F2A1"/>
      </patternFill>
    </fill>
    <fill>
      <patternFill patternType="solid">
        <fgColor rgb="FFD9D9D9"/>
        <bgColor rgb="FFB4C7DC"/>
      </patternFill>
    </fill>
    <fill>
      <patternFill patternType="solid">
        <fgColor rgb="FFFFFFCC"/>
        <bgColor rgb="FFFFFFFF"/>
      </patternFill>
    </fill>
    <fill>
      <patternFill patternType="solid">
        <fgColor theme="2" tint="-0.749992370372631"/>
        <bgColor rgb="FF000000"/>
      </patternFill>
    </fill>
    <fill>
      <patternFill patternType="solid">
        <fgColor rgb="FFF2F2F2"/>
        <bgColor rgb="FFFFFFFF"/>
      </patternFill>
    </fill>
    <fill>
      <patternFill patternType="solid">
        <fgColor rgb="FFFFFFFF"/>
        <bgColor rgb="FFF2F2F2"/>
      </patternFill>
    </fill>
    <fill>
      <patternFill patternType="solid">
        <fgColor theme="7" tint="0.79998168889431442"/>
        <bgColor indexed="64"/>
      </patternFill>
    </fill>
    <fill>
      <patternFill patternType="solid">
        <fgColor rgb="FFB9CDE5"/>
        <bgColor rgb="FFB4C7DC"/>
      </patternFill>
    </fill>
    <fill>
      <patternFill patternType="solid">
        <fgColor theme="9" tint="0.39997558519241921"/>
        <bgColor rgb="FFFFFFCC"/>
      </patternFill>
    </fill>
    <fill>
      <patternFill patternType="solid">
        <fgColor rgb="FF92D050"/>
        <bgColor indexed="64"/>
      </patternFill>
    </fill>
    <fill>
      <patternFill patternType="solid">
        <fgColor rgb="FFFFFF00"/>
        <bgColor rgb="FFFFFFCC"/>
      </patternFill>
    </fill>
  </fills>
  <borders count="40">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diagonal/>
    </border>
    <border>
      <left/>
      <right style="medium">
        <color auto="1"/>
      </right>
      <top/>
      <bottom/>
      <diagonal/>
    </border>
    <border>
      <left/>
      <right/>
      <top/>
      <bottom style="thin">
        <color auto="1"/>
      </bottom>
      <diagonal/>
    </border>
    <border>
      <left/>
      <right style="thin">
        <color indexed="64"/>
      </right>
      <top/>
      <bottom/>
      <diagonal/>
    </border>
    <border>
      <left/>
      <right style="thin">
        <color indexed="64"/>
      </right>
      <top/>
      <bottom style="thin">
        <color indexed="64"/>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thin">
        <color auto="1"/>
      </left>
      <right/>
      <top/>
      <bottom style="medium">
        <color indexed="64"/>
      </bottom>
      <diagonal/>
    </border>
    <border>
      <left style="hair">
        <color auto="1"/>
      </left>
      <right/>
      <top style="hair">
        <color auto="1"/>
      </top>
      <bottom/>
      <diagonal/>
    </border>
    <border>
      <left style="hair">
        <color auto="1"/>
      </left>
      <right/>
      <top/>
      <bottom/>
      <diagonal/>
    </border>
    <border>
      <left style="thin">
        <color auto="1"/>
      </left>
      <right style="thin">
        <color auto="1"/>
      </right>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auto="1"/>
      </right>
      <top/>
      <bottom/>
      <diagonal/>
    </border>
  </borders>
  <cellStyleXfs count="103">
    <xf numFmtId="0" fontId="0" fillId="0" borderId="0"/>
    <xf numFmtId="164" fontId="44" fillId="0" borderId="0" applyBorder="0" applyProtection="0"/>
    <xf numFmtId="169" fontId="44" fillId="0" borderId="0" applyBorder="0" applyProtection="0"/>
    <xf numFmtId="0" fontId="44" fillId="0" borderId="1" applyProtection="0">
      <alignment horizontal="left" vertical="center" wrapText="1" indent="1"/>
    </xf>
    <xf numFmtId="0" fontId="44" fillId="0" borderId="1" applyProtection="0">
      <alignment horizontal="left" vertical="center" wrapText="1" indent="1"/>
    </xf>
    <xf numFmtId="0" fontId="4" fillId="0" borderId="0" applyBorder="0" applyProtection="0">
      <alignment horizontal="left"/>
    </xf>
    <xf numFmtId="0" fontId="4" fillId="0" borderId="0" applyBorder="0" applyProtection="0"/>
    <xf numFmtId="0" fontId="4" fillId="0" borderId="0" applyBorder="0" applyProtection="0"/>
    <xf numFmtId="0" fontId="4" fillId="0" borderId="0" applyBorder="0" applyProtection="0"/>
    <xf numFmtId="0" fontId="5" fillId="0" borderId="0" applyBorder="0" applyProtection="0"/>
    <xf numFmtId="164" fontId="4" fillId="0" borderId="0" applyBorder="0" applyProtection="0"/>
    <xf numFmtId="164" fontId="4" fillId="0" borderId="0" applyBorder="0" applyProtection="0"/>
    <xf numFmtId="164" fontId="4" fillId="0" borderId="0" applyBorder="0" applyProtection="0"/>
    <xf numFmtId="164" fontId="4" fillId="0" borderId="0" applyBorder="0" applyProtection="0"/>
    <xf numFmtId="164" fontId="4" fillId="0" borderId="0" applyBorder="0" applyProtection="0"/>
    <xf numFmtId="40" fontId="44" fillId="0" borderId="0" applyBorder="0" applyProtection="0"/>
    <xf numFmtId="40" fontId="44" fillId="0" borderId="0" applyBorder="0" applyProtection="0"/>
    <xf numFmtId="164" fontId="4" fillId="0" borderId="0" applyBorder="0" applyProtection="0"/>
    <xf numFmtId="165" fontId="4" fillId="0" borderId="0" applyBorder="0" applyProtection="0"/>
    <xf numFmtId="164" fontId="4" fillId="0" borderId="0" applyBorder="0" applyProtection="0"/>
    <xf numFmtId="164" fontId="4" fillId="0" borderId="0" applyBorder="0" applyProtection="0"/>
    <xf numFmtId="165" fontId="4" fillId="0" borderId="0" applyBorder="0" applyProtection="0"/>
    <xf numFmtId="164" fontId="44" fillId="0" borderId="0" applyBorder="0" applyProtection="0"/>
    <xf numFmtId="165" fontId="4" fillId="0" borderId="0" applyBorder="0" applyProtection="0"/>
    <xf numFmtId="165" fontId="4" fillId="0" borderId="0" applyBorder="0" applyProtection="0"/>
    <xf numFmtId="165" fontId="4" fillId="0" borderId="0" applyBorder="0" applyProtection="0"/>
    <xf numFmtId="165" fontId="4" fillId="0" borderId="0" applyBorder="0" applyProtection="0"/>
    <xf numFmtId="165" fontId="4" fillId="0" borderId="0" applyBorder="0" applyProtection="0"/>
    <xf numFmtId="164" fontId="4" fillId="0" borderId="0" applyBorder="0" applyProtection="0"/>
    <xf numFmtId="164" fontId="4" fillId="0" borderId="0" applyBorder="0" applyProtection="0"/>
    <xf numFmtId="38" fontId="4" fillId="0" borderId="0" applyBorder="0" applyProtection="0"/>
    <xf numFmtId="166" fontId="4" fillId="0" borderId="0" applyBorder="0" applyProtection="0"/>
    <xf numFmtId="167" fontId="44" fillId="0" borderId="0" applyBorder="0" applyProtection="0"/>
    <xf numFmtId="167" fontId="44" fillId="0" borderId="0" applyBorder="0" applyProtection="0"/>
    <xf numFmtId="168" fontId="4" fillId="0" borderId="0" applyBorder="0" applyProtection="0"/>
    <xf numFmtId="166" fontId="4" fillId="0" borderId="0" applyBorder="0" applyProtection="0"/>
    <xf numFmtId="168" fontId="4" fillId="0" borderId="0" applyBorder="0" applyProtection="0"/>
    <xf numFmtId="0" fontId="4" fillId="0" borderId="0"/>
    <xf numFmtId="0" fontId="4" fillId="0" borderId="0"/>
    <xf numFmtId="0" fontId="4" fillId="0" borderId="0"/>
    <xf numFmtId="0" fontId="44" fillId="0" borderId="0"/>
    <xf numFmtId="0" fontId="44" fillId="0" borderId="0"/>
    <xf numFmtId="0" fontId="4" fillId="0" borderId="0"/>
    <xf numFmtId="0" fontId="5" fillId="0" borderId="0"/>
    <xf numFmtId="0" fontId="5" fillId="0" borderId="0"/>
    <xf numFmtId="0" fontId="4" fillId="0" borderId="0"/>
    <xf numFmtId="0" fontId="4" fillId="0" borderId="0"/>
    <xf numFmtId="0" fontId="5" fillId="0" borderId="0"/>
    <xf numFmtId="0" fontId="5" fillId="0" borderId="0"/>
    <xf numFmtId="0" fontId="44" fillId="0" borderId="0"/>
    <xf numFmtId="0" fontId="44" fillId="0" borderId="0"/>
    <xf numFmtId="0" fontId="44" fillId="0" borderId="0"/>
    <xf numFmtId="0" fontId="6" fillId="0" borderId="0"/>
    <xf numFmtId="0" fontId="6" fillId="0" borderId="0"/>
    <xf numFmtId="0" fontId="44" fillId="0" borderId="0"/>
    <xf numFmtId="0" fontId="5" fillId="0" borderId="0"/>
    <xf numFmtId="0" fontId="44" fillId="0" borderId="0"/>
    <xf numFmtId="0" fontId="44" fillId="0" borderId="0"/>
    <xf numFmtId="0" fontId="5" fillId="0" borderId="0"/>
    <xf numFmtId="0" fontId="4" fillId="0" borderId="0"/>
    <xf numFmtId="0" fontId="4" fillId="0" borderId="0"/>
    <xf numFmtId="0" fontId="7" fillId="0" borderId="0" applyProtection="0"/>
    <xf numFmtId="0" fontId="4" fillId="0" borderId="0" applyBorder="0" applyProtection="0">
      <alignment horizontal="left"/>
    </xf>
    <xf numFmtId="0" fontId="4" fillId="0" borderId="0" applyBorder="0" applyProtection="0"/>
    <xf numFmtId="0" fontId="4" fillId="0" borderId="0" applyBorder="0" applyProtection="0"/>
    <xf numFmtId="0" fontId="8" fillId="0" borderId="0" applyBorder="0" applyProtection="0"/>
    <xf numFmtId="0" fontId="8" fillId="0" borderId="0" applyBorder="0" applyProtection="0">
      <alignment horizontal="left"/>
    </xf>
    <xf numFmtId="0" fontId="4" fillId="0" borderId="0" applyBorder="0" applyProtection="0"/>
    <xf numFmtId="169" fontId="4" fillId="0" borderId="0" applyBorder="0" applyProtection="0"/>
    <xf numFmtId="169" fontId="4" fillId="0" borderId="0" applyBorder="0" applyProtection="0"/>
    <xf numFmtId="169" fontId="4" fillId="0" borderId="0" applyBorder="0" applyProtection="0"/>
    <xf numFmtId="169" fontId="4" fillId="0" borderId="0" applyBorder="0" applyProtection="0"/>
    <xf numFmtId="169" fontId="4" fillId="0" borderId="0" applyBorder="0" applyProtection="0"/>
    <xf numFmtId="169" fontId="5" fillId="0" borderId="0" applyBorder="0" applyProtection="0"/>
    <xf numFmtId="169" fontId="4" fillId="0" borderId="0" applyBorder="0" applyProtection="0"/>
    <xf numFmtId="169" fontId="5" fillId="0" borderId="0" applyBorder="0" applyProtection="0"/>
    <xf numFmtId="169" fontId="4" fillId="0" borderId="0" applyBorder="0" applyProtection="0"/>
    <xf numFmtId="169" fontId="4" fillId="0" borderId="0" applyBorder="0" applyProtection="0"/>
    <xf numFmtId="169" fontId="4" fillId="0" borderId="0" applyBorder="0" applyProtection="0"/>
    <xf numFmtId="169" fontId="4" fillId="0" borderId="0" applyBorder="0" applyProtection="0"/>
    <xf numFmtId="169" fontId="44" fillId="0" borderId="0" applyBorder="0" applyProtection="0"/>
    <xf numFmtId="169" fontId="4" fillId="0" borderId="0" applyBorder="0" applyProtection="0"/>
    <xf numFmtId="169" fontId="4" fillId="0" borderId="0" applyBorder="0" applyProtection="0"/>
    <xf numFmtId="169" fontId="4" fillId="0" borderId="0" applyBorder="0" applyProtection="0"/>
    <xf numFmtId="0" fontId="8" fillId="0" borderId="0" applyBorder="0" applyProtection="0"/>
    <xf numFmtId="0" fontId="44" fillId="2" borderId="0" applyBorder="0" applyProtection="0"/>
    <xf numFmtId="0" fontId="44" fillId="2" borderId="0" applyBorder="0" applyProtection="0"/>
    <xf numFmtId="0" fontId="44" fillId="2" borderId="0" applyBorder="0" applyProtection="0"/>
    <xf numFmtId="0" fontId="44" fillId="2" borderId="0" applyBorder="0" applyProtection="0"/>
    <xf numFmtId="0" fontId="5" fillId="0" borderId="0"/>
    <xf numFmtId="169" fontId="4" fillId="0" borderId="0" applyBorder="0" applyProtection="0"/>
    <xf numFmtId="0" fontId="8" fillId="0" borderId="0" applyBorder="0" applyProtection="0">
      <alignment horizontal="left"/>
    </xf>
    <xf numFmtId="0" fontId="4" fillId="0" borderId="0" applyBorder="0" applyProtection="0"/>
    <xf numFmtId="0" fontId="48" fillId="0" borderId="0" applyNumberFormat="0" applyFill="0" applyBorder="0" applyAlignment="0" applyProtection="0"/>
    <xf numFmtId="0" fontId="59" fillId="0" borderId="0"/>
    <xf numFmtId="0" fontId="3" fillId="0" borderId="0"/>
    <xf numFmtId="0" fontId="60" fillId="0" borderId="0"/>
    <xf numFmtId="44" fontId="44" fillId="0" borderId="0" applyFont="0" applyFill="0" applyBorder="0" applyAlignment="0" applyProtection="0"/>
    <xf numFmtId="169" fontId="60" fillId="0" borderId="0" applyBorder="0" applyProtection="0"/>
    <xf numFmtId="179" fontId="60" fillId="0" borderId="0" applyBorder="0" applyProtection="0"/>
    <xf numFmtId="181" fontId="60" fillId="0" borderId="0" applyBorder="0" applyProtection="0"/>
    <xf numFmtId="0" fontId="2" fillId="0" borderId="0"/>
    <xf numFmtId="0" fontId="1" fillId="0" borderId="0"/>
  </cellStyleXfs>
  <cellXfs count="567">
    <xf numFmtId="0" fontId="0" fillId="0" borderId="0" xfId="0"/>
    <xf numFmtId="0" fontId="5" fillId="0" borderId="0" xfId="43" applyAlignment="1">
      <alignment wrapText="1" readingOrder="1"/>
    </xf>
    <xf numFmtId="0" fontId="5" fillId="0" borderId="0" xfId="43"/>
    <xf numFmtId="0" fontId="18" fillId="3" borderId="2" xfId="43" applyFont="1" applyFill="1" applyBorder="1" applyAlignment="1">
      <alignment wrapText="1" readingOrder="1"/>
    </xf>
    <xf numFmtId="0" fontId="18" fillId="4" borderId="2" xfId="43" applyFont="1" applyFill="1" applyBorder="1" applyAlignment="1">
      <alignment wrapText="1" readingOrder="1"/>
    </xf>
    <xf numFmtId="0" fontId="18" fillId="5" borderId="2" xfId="43" applyFont="1" applyFill="1" applyBorder="1" applyAlignment="1">
      <alignment wrapText="1" readingOrder="1"/>
    </xf>
    <xf numFmtId="0" fontId="18" fillId="6" borderId="2" xfId="43" applyFont="1" applyFill="1" applyBorder="1" applyAlignment="1">
      <alignment wrapText="1" readingOrder="1"/>
    </xf>
    <xf numFmtId="0" fontId="18" fillId="0" borderId="2" xfId="43" applyFont="1" applyBorder="1" applyAlignment="1">
      <alignment wrapText="1" readingOrder="1"/>
    </xf>
    <xf numFmtId="0" fontId="0" fillId="0" borderId="0" xfId="0" applyProtection="1">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8" fillId="0" borderId="0" xfId="0" applyFont="1"/>
    <xf numFmtId="4" fontId="4" fillId="0" borderId="0" xfId="15" applyNumberFormat="1" applyFont="1" applyBorder="1" applyAlignment="1" applyProtection="1">
      <alignment horizontal="center" vertical="center"/>
      <protection locked="0"/>
    </xf>
    <xf numFmtId="0" fontId="0" fillId="7" borderId="2" xfId="0" applyFont="1" applyFill="1" applyBorder="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center" vertical="center" wrapText="1"/>
    </xf>
    <xf numFmtId="0" fontId="0" fillId="0" borderId="0" xfId="0" applyAlignment="1">
      <alignment horizontal="center"/>
    </xf>
    <xf numFmtId="0" fontId="25" fillId="0" borderId="0" xfId="0" applyFont="1" applyAlignment="1">
      <alignment horizontal="center" vertical="center" wrapText="1"/>
    </xf>
    <xf numFmtId="0" fontId="16" fillId="0" borderId="0" xfId="42" applyFont="1" applyAlignment="1">
      <alignment vertical="center"/>
    </xf>
    <xf numFmtId="4" fontId="16" fillId="0" borderId="0" xfId="15" applyNumberFormat="1" applyFont="1" applyBorder="1" applyAlignment="1" applyProtection="1">
      <alignment horizontal="center" vertical="center"/>
      <protection locked="0"/>
    </xf>
    <xf numFmtId="2" fontId="16" fillId="0" borderId="0" xfId="0" applyNumberFormat="1" applyFont="1" applyAlignment="1" applyProtection="1">
      <alignment horizontal="center" vertical="center" wrapText="1"/>
      <protection locked="0"/>
    </xf>
    <xf numFmtId="172" fontId="0" fillId="0" borderId="0" xfId="1" applyNumberFormat="1" applyFont="1" applyBorder="1" applyAlignment="1" applyProtection="1">
      <alignment horizontal="center" vertical="center" wrapText="1"/>
      <protection locked="0"/>
    </xf>
    <xf numFmtId="0" fontId="0" fillId="0" borderId="4" xfId="0" applyFont="1" applyBorder="1" applyProtection="1">
      <protection locked="0"/>
    </xf>
    <xf numFmtId="0" fontId="0" fillId="0" borderId="6" xfId="0" applyBorder="1" applyAlignment="1">
      <alignment horizontal="center" vertical="center" wrapText="1"/>
    </xf>
    <xf numFmtId="0" fontId="0" fillId="0" borderId="6" xfId="0" applyBorder="1"/>
    <xf numFmtId="0" fontId="0" fillId="0" borderId="5" xfId="0" applyBorder="1" applyAlignment="1">
      <alignment horizontal="center" vertical="center" wrapText="1"/>
    </xf>
    <xf numFmtId="1" fontId="0" fillId="0" borderId="0" xfId="0" applyNumberFormat="1" applyAlignment="1">
      <alignment horizontal="center" vertical="center" wrapText="1"/>
    </xf>
    <xf numFmtId="0" fontId="0" fillId="8" borderId="2" xfId="0" applyFont="1" applyFill="1" applyBorder="1" applyAlignment="1">
      <alignment horizontal="center" vertical="center" wrapText="1"/>
    </xf>
    <xf numFmtId="2" fontId="0" fillId="0" borderId="0" xfId="0" applyNumberFormat="1" applyAlignment="1">
      <alignment horizontal="center" vertical="center" wrapText="1"/>
    </xf>
    <xf numFmtId="0" fontId="16" fillId="0" borderId="0" xfId="0" applyFont="1" applyAlignment="1">
      <alignment horizontal="center" vertical="center" wrapText="1"/>
    </xf>
    <xf numFmtId="173" fontId="16" fillId="0" borderId="0" xfId="42" applyNumberFormat="1" applyFont="1" applyProtection="1">
      <protection locked="0"/>
    </xf>
    <xf numFmtId="49" fontId="16" fillId="0" borderId="0" xfId="0" applyNumberFormat="1" applyFont="1" applyAlignment="1" applyProtection="1">
      <alignment horizontal="center" vertical="center" wrapText="1"/>
      <protection locked="0"/>
    </xf>
    <xf numFmtId="0" fontId="24" fillId="0" borderId="2" xfId="0" applyFont="1" applyBorder="1" applyProtection="1">
      <protection locked="0"/>
    </xf>
    <xf numFmtId="0" fontId="0" fillId="0" borderId="2" xfId="0" applyBorder="1"/>
    <xf numFmtId="0" fontId="0" fillId="0" borderId="2" xfId="0" applyBorder="1" applyProtection="1">
      <protection locked="0"/>
    </xf>
    <xf numFmtId="0" fontId="8" fillId="0" borderId="0" xfId="0" applyFont="1" applyAlignment="1" applyProtection="1">
      <alignment vertical="center"/>
      <protection locked="0"/>
    </xf>
    <xf numFmtId="0" fontId="8" fillId="0" borderId="0" xfId="0" applyFont="1" applyAlignment="1">
      <alignment vertical="center"/>
    </xf>
    <xf numFmtId="0" fontId="26" fillId="0" borderId="0" xfId="0" applyFont="1"/>
    <xf numFmtId="0" fontId="27" fillId="0" borderId="0" xfId="0" applyFont="1"/>
    <xf numFmtId="0" fontId="0" fillId="0" borderId="2" xfId="0" applyFont="1" applyBorder="1" applyAlignment="1">
      <alignment horizontal="center" vertical="center"/>
    </xf>
    <xf numFmtId="0" fontId="16" fillId="0" borderId="0" xfId="0" applyFont="1"/>
    <xf numFmtId="0" fontId="0" fillId="8" borderId="2" xfId="0" applyFill="1" applyBorder="1" applyAlignment="1">
      <alignment horizontal="center" vertical="center"/>
    </xf>
    <xf numFmtId="0" fontId="28" fillId="0" borderId="0" xfId="0" applyFont="1"/>
    <xf numFmtId="0" fontId="0" fillId="0" borderId="0" xfId="0" applyAlignment="1">
      <alignment horizontal="left" wrapText="1"/>
    </xf>
    <xf numFmtId="0" fontId="0" fillId="0" borderId="0" xfId="0" applyAlignment="1">
      <alignment vertical="center"/>
    </xf>
    <xf numFmtId="164" fontId="0" fillId="0" borderId="0" xfId="1" applyFont="1" applyBorder="1" applyAlignment="1" applyProtection="1">
      <alignment vertical="center"/>
    </xf>
    <xf numFmtId="164" fontId="0" fillId="0" borderId="0" xfId="0" applyNumberFormat="1"/>
    <xf numFmtId="0" fontId="20" fillId="0" borderId="0" xfId="0" applyFont="1"/>
    <xf numFmtId="0" fontId="8" fillId="7" borderId="2" xfId="0" applyFont="1" applyFill="1" applyBorder="1" applyAlignment="1">
      <alignment horizontal="center" vertical="center" wrapText="1"/>
    </xf>
    <xf numFmtId="0" fontId="8" fillId="7" borderId="2" xfId="0" applyFont="1" applyFill="1" applyBorder="1" applyAlignment="1">
      <alignment horizontal="center" vertical="center"/>
    </xf>
    <xf numFmtId="173" fontId="29" fillId="0" borderId="0" xfId="0" applyNumberFormat="1" applyFont="1" applyAlignment="1">
      <alignment vertical="center"/>
    </xf>
    <xf numFmtId="169" fontId="20" fillId="0" borderId="0" xfId="2" applyFont="1" applyBorder="1" applyProtection="1"/>
    <xf numFmtId="0" fontId="20" fillId="0" borderId="0" xfId="0" applyFont="1" applyAlignment="1">
      <alignment horizontal="center"/>
    </xf>
    <xf numFmtId="0" fontId="20"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xf>
    <xf numFmtId="0" fontId="30" fillId="0" borderId="0" xfId="0" applyFont="1" applyProtection="1">
      <protection locked="0"/>
    </xf>
    <xf numFmtId="2" fontId="0" fillId="0" borderId="2" xfId="0" applyNumberFormat="1" applyBorder="1" applyAlignment="1">
      <alignment horizontal="center" vertical="center" wrapText="1"/>
    </xf>
    <xf numFmtId="2" fontId="0" fillId="7" borderId="2" xfId="0" applyNumberFormat="1" applyFill="1" applyBorder="1" applyAlignment="1">
      <alignment horizontal="center" vertical="center" wrapText="1"/>
    </xf>
    <xf numFmtId="0" fontId="15" fillId="0" borderId="0" xfId="0" applyFont="1" applyProtection="1">
      <protection locked="0"/>
    </xf>
    <xf numFmtId="0" fontId="15" fillId="9" borderId="0" xfId="0" applyFont="1" applyFill="1" applyProtection="1">
      <protection locked="0"/>
    </xf>
    <xf numFmtId="0" fontId="19" fillId="0" borderId="0" xfId="0" applyFont="1" applyProtection="1">
      <protection locked="0"/>
    </xf>
    <xf numFmtId="0" fontId="16" fillId="0" borderId="0" xfId="0" applyFont="1" applyProtection="1">
      <protection locked="0"/>
    </xf>
    <xf numFmtId="0" fontId="29" fillId="0" borderId="0" xfId="0" applyFont="1" applyAlignment="1" applyProtection="1">
      <alignment horizontal="left" vertical="center"/>
      <protection locked="0"/>
    </xf>
    <xf numFmtId="0" fontId="28" fillId="0" borderId="0" xfId="0" applyFont="1" applyAlignment="1" applyProtection="1">
      <alignment vertical="center"/>
      <protection locked="0"/>
    </xf>
    <xf numFmtId="0" fontId="10" fillId="0" borderId="0" xfId="0" applyFont="1" applyAlignment="1" applyProtection="1">
      <alignment vertical="center"/>
      <protection locked="0"/>
    </xf>
    <xf numFmtId="0" fontId="31" fillId="0" borderId="0" xfId="0" applyFont="1" applyAlignment="1" applyProtection="1">
      <alignment wrapText="1"/>
      <protection locked="0"/>
    </xf>
    <xf numFmtId="0" fontId="31" fillId="0" borderId="0" xfId="0" applyFont="1" applyAlignment="1" applyProtection="1">
      <alignment horizontal="right" wrapText="1"/>
      <protection locked="0"/>
    </xf>
    <xf numFmtId="0" fontId="32" fillId="6" borderId="0" xfId="0" applyFont="1" applyFill="1" applyAlignment="1" applyProtection="1">
      <alignment horizontal="center" wrapText="1"/>
      <protection locked="0"/>
    </xf>
    <xf numFmtId="0" fontId="31" fillId="0" borderId="0" xfId="0" applyFont="1" applyAlignment="1" applyProtection="1">
      <alignment horizontal="right"/>
      <protection locked="0"/>
    </xf>
    <xf numFmtId="0" fontId="10" fillId="0" borderId="0" xfId="0" applyFont="1" applyAlignment="1" applyProtection="1">
      <alignment horizontal="left" vertical="center"/>
      <protection locked="0"/>
    </xf>
    <xf numFmtId="14" fontId="32" fillId="6" borderId="0" xfId="0" applyNumberFormat="1" applyFont="1" applyFill="1" applyAlignment="1" applyProtection="1">
      <alignment horizontal="center" wrapText="1"/>
      <protection locked="0"/>
    </xf>
    <xf numFmtId="0" fontId="15" fillId="3" borderId="0" xfId="0" applyFont="1" applyFill="1" applyProtection="1">
      <protection locked="0"/>
    </xf>
    <xf numFmtId="0" fontId="22" fillId="9" borderId="0" xfId="0" applyFont="1" applyFill="1" applyAlignment="1" applyProtection="1">
      <alignment vertical="center"/>
      <protection locked="0"/>
    </xf>
    <xf numFmtId="0" fontId="10" fillId="9" borderId="0" xfId="0" applyFont="1" applyFill="1" applyAlignment="1" applyProtection="1">
      <alignment vertical="center"/>
      <protection locked="0"/>
    </xf>
    <xf numFmtId="0" fontId="10" fillId="9" borderId="0" xfId="0" applyFont="1" applyFill="1" applyAlignment="1" applyProtection="1">
      <alignment horizontal="left" vertical="center"/>
      <protection locked="0"/>
    </xf>
    <xf numFmtId="0" fontId="21" fillId="0" borderId="0" xfId="0" applyFont="1" applyProtection="1">
      <protection locked="0"/>
    </xf>
    <xf numFmtId="0" fontId="21" fillId="9" borderId="0" xfId="0" applyFont="1" applyFill="1" applyProtection="1">
      <protection locked="0"/>
    </xf>
    <xf numFmtId="0" fontId="22" fillId="0" borderId="0" xfId="0" applyFont="1" applyAlignment="1" applyProtection="1">
      <alignment horizontal="center" vertical="center"/>
      <protection locked="0"/>
    </xf>
    <xf numFmtId="0" fontId="33" fillId="9" borderId="0" xfId="0" applyFont="1" applyFill="1" applyProtection="1">
      <protection locked="0"/>
    </xf>
    <xf numFmtId="0" fontId="10" fillId="0" borderId="0" xfId="0" applyFont="1" applyAlignment="1" applyProtection="1">
      <alignment horizontal="center" vertical="center"/>
      <protection locked="0"/>
    </xf>
    <xf numFmtId="0" fontId="33" fillId="0" borderId="0" xfId="0" applyFont="1" applyProtection="1">
      <protection locked="0"/>
    </xf>
    <xf numFmtId="0" fontId="21" fillId="0" borderId="2" xfId="0" applyFont="1" applyBorder="1" applyProtection="1">
      <protection locked="0"/>
    </xf>
    <xf numFmtId="0" fontId="21" fillId="9" borderId="2" xfId="0" applyFont="1" applyFill="1" applyBorder="1" applyAlignment="1" applyProtection="1">
      <alignment horizontal="center"/>
      <protection locked="0"/>
    </xf>
    <xf numFmtId="0" fontId="21" fillId="0" borderId="0" xfId="0" applyFont="1" applyAlignment="1" applyProtection="1">
      <alignment horizontal="center"/>
      <protection locked="0"/>
    </xf>
    <xf numFmtId="0" fontId="21" fillId="0" borderId="2" xfId="0" applyFont="1" applyBorder="1"/>
    <xf numFmtId="0" fontId="21" fillId="0" borderId="2" xfId="0" applyFont="1" applyBorder="1" applyAlignment="1">
      <alignment horizontal="center"/>
    </xf>
    <xf numFmtId="0" fontId="21" fillId="0" borderId="0" xfId="0" applyFont="1"/>
    <xf numFmtId="1" fontId="21" fillId="0" borderId="2" xfId="0" applyNumberFormat="1" applyFont="1" applyBorder="1" applyAlignment="1">
      <alignment horizontal="center"/>
    </xf>
    <xf numFmtId="1" fontId="21" fillId="0" borderId="0" xfId="0" applyNumberFormat="1" applyFont="1" applyAlignment="1" applyProtection="1">
      <alignment horizontal="center"/>
      <protection locked="0"/>
    </xf>
    <xf numFmtId="0" fontId="15" fillId="9" borderId="0" xfId="0" applyFont="1" applyFill="1"/>
    <xf numFmtId="0" fontId="15" fillId="0" borderId="0" xfId="0" applyFont="1"/>
    <xf numFmtId="0" fontId="16" fillId="9" borderId="0" xfId="0" applyFont="1" applyFill="1"/>
    <xf numFmtId="175" fontId="15" fillId="9" borderId="0" xfId="0" applyNumberFormat="1" applyFont="1" applyFill="1"/>
    <xf numFmtId="0" fontId="15" fillId="0" borderId="7" xfId="0" applyFont="1" applyBorder="1" applyProtection="1">
      <protection locked="0"/>
    </xf>
    <xf numFmtId="0" fontId="15" fillId="0" borderId="2" xfId="0" applyFont="1" applyBorder="1" applyProtection="1">
      <protection locked="0"/>
    </xf>
    <xf numFmtId="174" fontId="10" fillId="9" borderId="0" xfId="2" applyNumberFormat="1" applyFont="1" applyFill="1" applyBorder="1" applyProtection="1"/>
    <xf numFmtId="0" fontId="10" fillId="9" borderId="0" xfId="0" applyFont="1" applyFill="1"/>
    <xf numFmtId="174" fontId="15" fillId="9" borderId="0" xfId="2" applyNumberFormat="1" applyFont="1" applyFill="1" applyBorder="1" applyProtection="1">
      <protection locked="0"/>
    </xf>
    <xf numFmtId="0" fontId="15" fillId="0" borderId="0" xfId="0" applyFont="1" applyAlignment="1">
      <alignment vertical="center"/>
    </xf>
    <xf numFmtId="0" fontId="22" fillId="0" borderId="0" xfId="0" applyFont="1" applyProtection="1">
      <protection locked="0"/>
    </xf>
    <xf numFmtId="175" fontId="15" fillId="9" borderId="0" xfId="0" applyNumberFormat="1" applyFont="1" applyFill="1" applyProtection="1">
      <protection locked="0"/>
    </xf>
    <xf numFmtId="0" fontId="18" fillId="0" borderId="0" xfId="0" applyFont="1"/>
    <xf numFmtId="169" fontId="15" fillId="9" borderId="0" xfId="2" applyFont="1" applyFill="1" applyBorder="1" applyProtection="1">
      <protection locked="0"/>
    </xf>
    <xf numFmtId="0" fontId="10" fillId="9" borderId="0" xfId="0" applyFont="1" applyFill="1" applyProtection="1">
      <protection locked="0"/>
    </xf>
    <xf numFmtId="0" fontId="21" fillId="3" borderId="2" xfId="0" applyFont="1" applyFill="1" applyBorder="1" applyProtection="1">
      <protection locked="0"/>
    </xf>
    <xf numFmtId="176" fontId="21" fillId="3" borderId="2" xfId="0" applyNumberFormat="1" applyFont="1" applyFill="1" applyBorder="1" applyProtection="1">
      <protection locked="0"/>
    </xf>
    <xf numFmtId="0" fontId="34" fillId="0" borderId="0" xfId="0" applyFont="1" applyProtection="1">
      <protection locked="0"/>
    </xf>
    <xf numFmtId="0" fontId="18" fillId="0" borderId="0" xfId="0" applyFont="1" applyProtection="1">
      <protection locked="0"/>
    </xf>
    <xf numFmtId="0" fontId="35" fillId="0" borderId="0" xfId="0" applyFont="1" applyProtection="1">
      <protection locked="0"/>
    </xf>
    <xf numFmtId="0" fontId="22" fillId="0" borderId="0" xfId="0" applyFont="1" applyAlignment="1" applyProtection="1">
      <alignment vertical="center"/>
      <protection locked="0"/>
    </xf>
    <xf numFmtId="0" fontId="15" fillId="0" borderId="0" xfId="0" applyFont="1" applyAlignment="1" applyProtection="1">
      <alignment vertical="center"/>
      <protection locked="0"/>
    </xf>
    <xf numFmtId="0" fontId="23" fillId="0" borderId="0" xfId="0" applyFont="1" applyAlignment="1" applyProtection="1">
      <alignment vertical="center"/>
      <protection locked="0"/>
    </xf>
    <xf numFmtId="0" fontId="36" fillId="0" borderId="0" xfId="0" applyFont="1" applyAlignment="1" applyProtection="1">
      <alignment vertical="center"/>
      <protection locked="0"/>
    </xf>
    <xf numFmtId="0" fontId="15" fillId="9" borderId="0" xfId="0" applyFont="1" applyFill="1" applyAlignment="1" applyProtection="1">
      <alignment vertical="center"/>
      <protection locked="0"/>
    </xf>
    <xf numFmtId="0" fontId="21" fillId="9" borderId="4" xfId="0" applyFont="1" applyFill="1" applyBorder="1"/>
    <xf numFmtId="0" fontId="10" fillId="9" borderId="2" xfId="0" applyFont="1" applyFill="1" applyBorder="1" applyAlignment="1">
      <alignment wrapText="1"/>
    </xf>
    <xf numFmtId="0" fontId="21" fillId="9" borderId="7" xfId="0" applyFont="1" applyFill="1" applyBorder="1" applyAlignment="1">
      <alignment vertical="center"/>
    </xf>
    <xf numFmtId="0" fontId="22" fillId="9" borderId="2" xfId="0" applyFont="1" applyFill="1" applyBorder="1" applyAlignment="1">
      <alignment horizontal="center" wrapText="1"/>
    </xf>
    <xf numFmtId="0" fontId="15" fillId="9" borderId="2" xfId="0" applyFont="1" applyFill="1" applyBorder="1" applyAlignment="1">
      <alignment horizontal="center" vertical="center" wrapText="1"/>
    </xf>
    <xf numFmtId="0" fontId="37" fillId="9" borderId="5" xfId="0" applyFont="1" applyFill="1" applyBorder="1" applyAlignment="1">
      <alignment horizontal="center" vertical="center" wrapText="1"/>
    </xf>
    <xf numFmtId="0" fontId="22" fillId="9" borderId="2" xfId="0" applyFont="1" applyFill="1" applyBorder="1" applyAlignment="1">
      <alignment horizontal="center"/>
    </xf>
    <xf numFmtId="0" fontId="21" fillId="0" borderId="5" xfId="0" applyFont="1" applyBorder="1" applyAlignment="1">
      <alignment horizontal="center"/>
    </xf>
    <xf numFmtId="0" fontId="21" fillId="9" borderId="2" xfId="0" applyFont="1" applyFill="1" applyBorder="1"/>
    <xf numFmtId="0" fontId="19"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10" fillId="0" borderId="0" xfId="0" applyFont="1" applyAlignment="1">
      <alignment vertical="top"/>
    </xf>
    <xf numFmtId="0" fontId="22" fillId="0" borderId="0" xfId="0" applyFont="1" applyAlignment="1">
      <alignment vertical="top"/>
    </xf>
    <xf numFmtId="0" fontId="10" fillId="0" borderId="0" xfId="0" applyFont="1"/>
    <xf numFmtId="0" fontId="22" fillId="0" borderId="0" xfId="0" applyFont="1"/>
    <xf numFmtId="0" fontId="15" fillId="0" borderId="0" xfId="0" applyFont="1" applyAlignment="1">
      <alignment vertical="top"/>
    </xf>
    <xf numFmtId="0" fontId="32" fillId="0" borderId="0" xfId="0" applyFont="1"/>
    <xf numFmtId="0" fontId="33" fillId="0" borderId="0" xfId="0" applyFont="1"/>
    <xf numFmtId="0" fontId="15" fillId="0" borderId="0" xfId="0" applyFont="1" applyAlignment="1">
      <alignment wrapText="1"/>
    </xf>
    <xf numFmtId="0" fontId="22" fillId="3" borderId="0" xfId="0" applyFont="1" applyFill="1" applyAlignment="1">
      <alignment horizontal="left"/>
    </xf>
    <xf numFmtId="16" fontId="22" fillId="0" borderId="0" xfId="0" applyNumberFormat="1" applyFont="1"/>
    <xf numFmtId="0" fontId="21" fillId="10" borderId="0" xfId="0" applyFont="1" applyFill="1"/>
    <xf numFmtId="0" fontId="15" fillId="10" borderId="0" xfId="0" applyFont="1" applyFill="1"/>
    <xf numFmtId="0" fontId="15" fillId="0" borderId="0" xfId="0" applyFont="1" applyAlignment="1">
      <alignment vertical="top" wrapText="1"/>
    </xf>
    <xf numFmtId="0" fontId="39" fillId="0" borderId="0" xfId="0" applyFont="1" applyAlignment="1">
      <alignment horizontal="left" vertical="top" wrapText="1"/>
    </xf>
    <xf numFmtId="0" fontId="21" fillId="0" borderId="0" xfId="0" applyFont="1" applyAlignment="1">
      <alignment horizontal="left" vertical="top" wrapText="1"/>
    </xf>
    <xf numFmtId="0" fontId="40" fillId="0" borderId="0" xfId="0" applyFont="1" applyAlignment="1">
      <alignment horizontal="left" vertical="top" wrapText="1"/>
    </xf>
    <xf numFmtId="0" fontId="21" fillId="3" borderId="0" xfId="0" applyFont="1" applyFill="1" applyAlignment="1">
      <alignment horizontal="left" vertical="top" wrapText="1"/>
    </xf>
    <xf numFmtId="2" fontId="10" fillId="0" borderId="0" xfId="0" applyNumberFormat="1" applyFont="1" applyAlignment="1">
      <alignment horizontal="center"/>
    </xf>
    <xf numFmtId="0" fontId="18" fillId="0" borderId="0" xfId="0" applyFont="1" applyAlignment="1">
      <alignment horizontal="left" vertical="center"/>
    </xf>
    <xf numFmtId="0" fontId="41" fillId="0" borderId="0" xfId="0" applyFont="1"/>
    <xf numFmtId="0" fontId="15" fillId="3" borderId="0" xfId="0" applyFont="1" applyFill="1"/>
    <xf numFmtId="0" fontId="19" fillId="0" borderId="0" xfId="0" applyFont="1"/>
    <xf numFmtId="2" fontId="15" fillId="0" borderId="0" xfId="0" applyNumberFormat="1" applyFont="1" applyProtection="1">
      <protection locked="0"/>
    </xf>
    <xf numFmtId="2" fontId="15" fillId="0" borderId="0" xfId="0" applyNumberFormat="1" applyFont="1" applyAlignment="1" applyProtection="1">
      <alignment vertical="center"/>
      <protection locked="0"/>
    </xf>
    <xf numFmtId="0" fontId="41" fillId="0" borderId="0" xfId="0" applyFont="1" applyAlignment="1">
      <alignment vertical="center"/>
    </xf>
    <xf numFmtId="0" fontId="15" fillId="0" borderId="0" xfId="0" applyFont="1" applyAlignment="1">
      <alignment vertical="center" wrapText="1"/>
    </xf>
    <xf numFmtId="0" fontId="41" fillId="0" borderId="0" xfId="0" applyFont="1" applyProtection="1">
      <protection locked="0"/>
    </xf>
    <xf numFmtId="0" fontId="24" fillId="0" borderId="0" xfId="0" applyFont="1"/>
    <xf numFmtId="0" fontId="24" fillId="0" borderId="0" xfId="0" applyFont="1" applyAlignment="1">
      <alignment horizontal="center"/>
    </xf>
    <xf numFmtId="0" fontId="0" fillId="0" borderId="0" xfId="0"/>
    <xf numFmtId="0" fontId="0" fillId="0" borderId="0" xfId="0" applyFont="1" applyBorder="1" applyAlignment="1">
      <alignment horizontal="center" wrapText="1"/>
    </xf>
    <xf numFmtId="0" fontId="0" fillId="0" borderId="0" xfId="0" applyFont="1"/>
    <xf numFmtId="0" fontId="0" fillId="0" borderId="0" xfId="0" applyFont="1" applyAlignment="1">
      <alignment horizontal="left" wrapText="1"/>
    </xf>
    <xf numFmtId="0" fontId="0" fillId="0" borderId="0" xfId="0" applyFont="1" applyAlignment="1">
      <alignment horizontal="center" wrapText="1"/>
    </xf>
    <xf numFmtId="0" fontId="0" fillId="0" borderId="0" xfId="0" applyAlignment="1">
      <alignment wrapText="1"/>
    </xf>
    <xf numFmtId="0" fontId="0" fillId="0" borderId="0" xfId="0" applyFont="1" applyAlignment="1">
      <alignment horizontal="center" vertical="center"/>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2" fontId="42" fillId="0" borderId="2" xfId="0" applyNumberFormat="1" applyFont="1" applyBorder="1" applyAlignment="1">
      <alignment horizontal="center" vertical="center" wrapText="1"/>
    </xf>
    <xf numFmtId="2" fontId="42" fillId="0" borderId="0" xfId="0" applyNumberFormat="1" applyFont="1" applyAlignment="1">
      <alignment horizontal="center" vertical="center" wrapText="1"/>
    </xf>
    <xf numFmtId="4" fontId="42" fillId="0" borderId="2" xfId="0" applyNumberFormat="1" applyFont="1" applyBorder="1" applyAlignment="1">
      <alignment horizontal="center" vertical="center"/>
    </xf>
    <xf numFmtId="4" fontId="0" fillId="0" borderId="2" xfId="0" applyNumberFormat="1" applyFont="1" applyBorder="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49" fontId="43" fillId="0" borderId="0" xfId="0" applyNumberFormat="1" applyFont="1"/>
    <xf numFmtId="0" fontId="18" fillId="0" borderId="0" xfId="0" applyFont="1" applyAlignment="1">
      <alignment vertical="center"/>
    </xf>
    <xf numFmtId="0" fontId="18" fillId="0" borderId="0" xfId="0" applyFont="1" applyAlignment="1">
      <alignment horizontal="right" vertical="center" wrapText="1"/>
    </xf>
    <xf numFmtId="0" fontId="43" fillId="0" borderId="0" xfId="0" applyFont="1"/>
    <xf numFmtId="0" fontId="0" fillId="0" borderId="0" xfId="49" applyFont="1"/>
    <xf numFmtId="0" fontId="0" fillId="0" borderId="0" xfId="49" applyFont="1" applyAlignment="1">
      <alignment horizontal="center" vertical="center" wrapText="1"/>
    </xf>
    <xf numFmtId="0" fontId="0" fillId="0" borderId="0" xfId="49" applyFont="1" applyAlignment="1">
      <alignment wrapText="1"/>
    </xf>
    <xf numFmtId="0" fontId="0" fillId="0" borderId="2" xfId="0" applyBorder="1" applyAlignment="1" applyProtection="1">
      <alignment horizontal="left" vertical="center"/>
      <protection locked="0"/>
    </xf>
    <xf numFmtId="0" fontId="0" fillId="0" borderId="2" xfId="0" applyBorder="1" applyAlignment="1" applyProtection="1">
      <alignment horizontal="left" vertical="center"/>
    </xf>
    <xf numFmtId="0" fontId="0" fillId="0" borderId="0" xfId="0" applyFont="1" applyBorder="1" applyAlignment="1">
      <alignment vertical="center"/>
    </xf>
    <xf numFmtId="0" fontId="0" fillId="0" borderId="2" xfId="0" applyBorder="1" applyAlignment="1">
      <alignment horizontal="center" vertical="center"/>
    </xf>
    <xf numFmtId="0" fontId="0" fillId="0" borderId="0" xfId="0" applyFill="1"/>
    <xf numFmtId="0" fontId="11" fillId="0" borderId="4" xfId="0" applyFont="1" applyFill="1" applyBorder="1"/>
    <xf numFmtId="0" fontId="18" fillId="0" borderId="8" xfId="0" applyFont="1" applyFill="1" applyBorder="1"/>
    <xf numFmtId="49" fontId="43" fillId="0" borderId="2" xfId="0" applyNumberFormat="1" applyFont="1" applyFill="1" applyBorder="1" applyAlignment="1">
      <alignment wrapText="1"/>
    </xf>
    <xf numFmtId="49" fontId="43" fillId="0" borderId="2" xfId="0" applyNumberFormat="1" applyFont="1" applyFill="1" applyBorder="1"/>
    <xf numFmtId="0" fontId="18" fillId="0" borderId="4" xfId="0" applyFont="1" applyFill="1" applyBorder="1"/>
    <xf numFmtId="0" fontId="18" fillId="0" borderId="2" xfId="0" applyFont="1" applyFill="1" applyBorder="1"/>
    <xf numFmtId="0" fontId="18" fillId="0" borderId="4" xfId="0" applyFont="1" applyFill="1" applyBorder="1" applyAlignment="1">
      <alignment vertical="center"/>
    </xf>
    <xf numFmtId="0" fontId="18" fillId="0" borderId="6" xfId="0" applyFont="1" applyFill="1" applyBorder="1" applyAlignment="1">
      <alignment vertical="center"/>
    </xf>
    <xf numFmtId="0" fontId="18" fillId="0" borderId="2" xfId="0" applyFont="1" applyFill="1" applyBorder="1" applyAlignment="1">
      <alignment horizontal="right" vertical="center" wrapText="1"/>
    </xf>
    <xf numFmtId="0" fontId="18" fillId="0" borderId="6" xfId="0" applyFont="1" applyFill="1" applyBorder="1" applyAlignment="1">
      <alignment horizontal="right" vertical="center" wrapText="1"/>
    </xf>
    <xf numFmtId="0" fontId="18" fillId="0" borderId="2" xfId="0" applyFont="1" applyFill="1" applyBorder="1" applyAlignment="1">
      <alignment vertical="center"/>
    </xf>
    <xf numFmtId="0" fontId="43" fillId="0" borderId="2" xfId="0" applyFont="1" applyFill="1" applyBorder="1" applyAlignment="1">
      <alignment wrapText="1"/>
    </xf>
    <xf numFmtId="0" fontId="43" fillId="0" borderId="2" xfId="0" applyFont="1" applyFill="1" applyBorder="1"/>
    <xf numFmtId="0" fontId="24" fillId="0" borderId="2" xfId="0" applyFont="1" applyBorder="1" applyAlignment="1">
      <alignment horizontal="center" vertical="center"/>
    </xf>
    <xf numFmtId="0" fontId="0" fillId="0" borderId="2" xfId="0" applyBorder="1" applyAlignment="1">
      <alignment horizontal="center" vertical="center" wrapText="1"/>
    </xf>
    <xf numFmtId="0" fontId="42" fillId="0" borderId="2" xfId="0" applyFont="1" applyBorder="1" applyAlignment="1">
      <alignment horizontal="center" vertical="center"/>
    </xf>
    <xf numFmtId="0" fontId="22" fillId="3" borderId="0" xfId="0" applyFont="1" applyFill="1" applyBorder="1" applyAlignment="1" applyProtection="1">
      <alignment horizontal="left" vertical="center"/>
      <protection locked="0"/>
    </xf>
    <xf numFmtId="0" fontId="21" fillId="9" borderId="2" xfId="0" applyFont="1" applyFill="1" applyBorder="1" applyAlignment="1" applyProtection="1">
      <alignment horizontal="center"/>
      <protection locked="0"/>
    </xf>
    <xf numFmtId="0" fontId="42" fillId="0" borderId="2" xfId="0" applyFont="1" applyBorder="1" applyAlignment="1">
      <alignment horizontal="center" vertical="center"/>
    </xf>
    <xf numFmtId="2" fontId="21" fillId="0" borderId="2" xfId="0" applyNumberFormat="1" applyFont="1" applyBorder="1" applyAlignment="1">
      <alignment horizontal="center"/>
    </xf>
    <xf numFmtId="0" fontId="0" fillId="0" borderId="0" xfId="0" applyBorder="1" applyProtection="1">
      <protection locked="0"/>
    </xf>
    <xf numFmtId="0" fontId="0" fillId="0" borderId="2" xfId="0" applyFont="1" applyBorder="1" applyAlignment="1">
      <alignment horizontal="center" vertical="center"/>
    </xf>
    <xf numFmtId="0" fontId="4" fillId="11" borderId="2" xfId="52" applyFont="1" applyFill="1" applyBorder="1" applyAlignment="1">
      <alignment horizontal="center"/>
    </xf>
    <xf numFmtId="2" fontId="46" fillId="4" borderId="2" xfId="61" applyNumberFormat="1" applyFont="1" applyFill="1" applyBorder="1" applyAlignment="1" applyProtection="1">
      <alignment horizontal="center" vertical="center"/>
      <protection locked="0"/>
    </xf>
    <xf numFmtId="0" fontId="0" fillId="12" borderId="8" xfId="0" applyFill="1" applyBorder="1" applyProtection="1">
      <protection locked="0"/>
    </xf>
    <xf numFmtId="0" fontId="0" fillId="12" borderId="6" xfId="0" applyFill="1" applyBorder="1" applyProtection="1">
      <protection locked="0"/>
    </xf>
    <xf numFmtId="0" fontId="21" fillId="0" borderId="4" xfId="0" applyFont="1" applyBorder="1" applyAlignment="1" applyProtection="1">
      <alignment horizontal="left" vertical="center"/>
      <protection locked="0"/>
    </xf>
    <xf numFmtId="0" fontId="22" fillId="4" borderId="8" xfId="0" applyFont="1" applyFill="1" applyBorder="1" applyAlignment="1" applyProtection="1">
      <alignment horizontal="left" vertical="center"/>
      <protection locked="0"/>
    </xf>
    <xf numFmtId="0" fontId="22" fillId="12" borderId="0" xfId="0" applyFont="1" applyFill="1" applyBorder="1" applyAlignment="1" applyProtection="1">
      <alignment horizontal="left" vertical="center"/>
      <protection locked="0"/>
    </xf>
    <xf numFmtId="0" fontId="22" fillId="12" borderId="12" xfId="0" applyFont="1" applyFill="1" applyBorder="1" applyAlignment="1" applyProtection="1">
      <alignment horizontal="left" vertical="center"/>
      <protection locked="0"/>
    </xf>
    <xf numFmtId="0" fontId="0" fillId="12" borderId="0" xfId="0" applyFill="1" applyBorder="1" applyAlignment="1" applyProtection="1">
      <alignment horizontal="left"/>
      <protection locked="0"/>
    </xf>
    <xf numFmtId="0" fontId="0" fillId="12" borderId="12" xfId="0" applyFill="1" applyBorder="1" applyAlignment="1" applyProtection="1">
      <alignment horizontal="left"/>
      <protection locked="0"/>
    </xf>
    <xf numFmtId="0" fontId="0" fillId="12" borderId="11" xfId="0" applyFill="1" applyBorder="1" applyAlignment="1" applyProtection="1">
      <alignment horizontal="left" vertical="center"/>
      <protection locked="0"/>
    </xf>
    <xf numFmtId="0" fontId="0" fillId="12" borderId="13" xfId="0" applyFill="1" applyBorder="1" applyAlignment="1" applyProtection="1">
      <alignment horizontal="left" vertical="center"/>
      <protection locked="0"/>
    </xf>
    <xf numFmtId="0" fontId="21" fillId="12" borderId="4" xfId="0" applyFont="1" applyFill="1" applyBorder="1" applyAlignment="1" applyProtection="1">
      <alignment horizontal="left" vertical="center"/>
      <protection locked="0"/>
    </xf>
    <xf numFmtId="0" fontId="21" fillId="12" borderId="8" xfId="0" applyFont="1" applyFill="1" applyBorder="1" applyAlignment="1" applyProtection="1">
      <alignment horizontal="left" vertical="center"/>
      <protection locked="0"/>
    </xf>
    <xf numFmtId="0" fontId="53" fillId="2" borderId="2" xfId="51" applyFont="1" applyFill="1" applyBorder="1" applyAlignment="1">
      <alignment horizontal="center" vertical="center" wrapText="1"/>
    </xf>
    <xf numFmtId="0" fontId="53" fillId="2" borderId="2" xfId="0" applyFont="1" applyFill="1" applyBorder="1" applyAlignment="1">
      <alignment horizontal="center" vertical="center" wrapText="1"/>
    </xf>
    <xf numFmtId="2" fontId="46" fillId="4" borderId="2" xfId="0" applyNumberFormat="1" applyFont="1" applyFill="1" applyBorder="1" applyProtection="1">
      <protection locked="0"/>
    </xf>
    <xf numFmtId="49" fontId="46" fillId="3" borderId="2" xfId="0" applyNumberFormat="1" applyFont="1" applyFill="1" applyBorder="1" applyAlignment="1" applyProtection="1">
      <alignment horizontal="center" vertical="center" wrapText="1"/>
      <protection locked="0"/>
    </xf>
    <xf numFmtId="1" fontId="57" fillId="5" borderId="2" xfId="61" applyNumberFormat="1" applyFont="1" applyFill="1" applyBorder="1" applyAlignment="1" applyProtection="1">
      <alignment horizontal="center"/>
      <protection locked="0"/>
    </xf>
    <xf numFmtId="0" fontId="57" fillId="3" borderId="2" xfId="61" applyFont="1" applyFill="1" applyBorder="1" applyAlignment="1" applyProtection="1">
      <alignment horizontal="center"/>
      <protection locked="0"/>
    </xf>
    <xf numFmtId="2" fontId="46" fillId="4" borderId="2" xfId="61" applyNumberFormat="1" applyFont="1" applyFill="1" applyBorder="1" applyAlignment="1" applyProtection="1">
      <alignment horizontal="center"/>
      <protection locked="0"/>
    </xf>
    <xf numFmtId="2" fontId="57" fillId="3" borderId="2" xfId="61" applyNumberFormat="1" applyFont="1" applyFill="1" applyBorder="1" applyAlignment="1" applyProtection="1">
      <alignment horizontal="center"/>
      <protection locked="0"/>
    </xf>
    <xf numFmtId="2" fontId="58" fillId="0" borderId="2" xfId="61" applyNumberFormat="1" applyFont="1" applyBorder="1" applyAlignment="1" applyProtection="1">
      <alignment horizontal="center"/>
    </xf>
    <xf numFmtId="171" fontId="46" fillId="0" borderId="2" xfId="1" applyNumberFormat="1" applyFont="1" applyBorder="1" applyAlignment="1" applyProtection="1">
      <alignment horizontal="center" vertical="center" wrapText="1"/>
    </xf>
    <xf numFmtId="4" fontId="57" fillId="3" borderId="2" xfId="15" applyNumberFormat="1" applyFont="1" applyFill="1" applyBorder="1" applyAlignment="1" applyProtection="1">
      <alignment horizontal="center" vertical="center"/>
      <protection locked="0"/>
    </xf>
    <xf numFmtId="4" fontId="57" fillId="2" borderId="2" xfId="15" applyNumberFormat="1" applyFont="1" applyFill="1" applyBorder="1" applyAlignment="1" applyProtection="1">
      <alignment horizontal="center" vertical="center"/>
    </xf>
    <xf numFmtId="0" fontId="47" fillId="4" borderId="2" xfId="43" applyFont="1" applyFill="1" applyBorder="1" applyAlignment="1" applyProtection="1">
      <alignment horizontal="center" wrapText="1" readingOrder="1"/>
      <protection locked="0"/>
    </xf>
    <xf numFmtId="4" fontId="58" fillId="2" borderId="2" xfId="15" applyNumberFormat="1" applyFont="1" applyFill="1" applyBorder="1" applyAlignment="1" applyProtection="1">
      <alignment horizontal="center" vertical="center"/>
    </xf>
    <xf numFmtId="1" fontId="57" fillId="5" borderId="2" xfId="61" applyNumberFormat="1" applyFont="1" applyFill="1" applyBorder="1" applyAlignment="1" applyProtection="1">
      <alignment horizontal="center" vertical="center"/>
      <protection locked="0"/>
    </xf>
    <xf numFmtId="0" fontId="57" fillId="3" borderId="2" xfId="61" applyFont="1" applyFill="1" applyBorder="1" applyAlignment="1" applyProtection="1">
      <alignment horizontal="center" vertical="center"/>
      <protection locked="0"/>
    </xf>
    <xf numFmtId="2" fontId="57" fillId="3" borderId="2" xfId="61" applyNumberFormat="1" applyFont="1" applyFill="1" applyBorder="1" applyAlignment="1" applyProtection="1">
      <alignment horizontal="center" vertical="center"/>
      <protection locked="0"/>
    </xf>
    <xf numFmtId="1" fontId="57" fillId="5" borderId="2" xfId="61" applyNumberFormat="1" applyFont="1" applyFill="1" applyBorder="1" applyAlignment="1" applyProtection="1">
      <alignment horizontal="center" vertical="center" wrapText="1"/>
      <protection locked="0"/>
    </xf>
    <xf numFmtId="2" fontId="57" fillId="3" borderId="2" xfId="61" applyNumberFormat="1" applyFont="1" applyFill="1" applyBorder="1" applyAlignment="1" applyProtection="1">
      <alignment horizontal="center" vertical="center" wrapText="1"/>
      <protection locked="0"/>
    </xf>
    <xf numFmtId="4" fontId="42" fillId="12" borderId="2" xfId="0" applyNumberFormat="1" applyFont="1" applyFill="1" applyBorder="1" applyAlignment="1">
      <alignment horizontal="center" vertical="center"/>
    </xf>
    <xf numFmtId="0" fontId="42" fillId="12" borderId="2" xfId="0" applyFont="1" applyFill="1" applyBorder="1" applyAlignment="1">
      <alignment horizontal="center" vertical="center"/>
    </xf>
    <xf numFmtId="0" fontId="48" fillId="0" borderId="0" xfId="93"/>
    <xf numFmtId="0" fontId="0" fillId="0" borderId="2" xfId="0" applyBorder="1" applyAlignment="1">
      <alignment horizontal="center"/>
    </xf>
    <xf numFmtId="0" fontId="3" fillId="0" borderId="0" xfId="95"/>
    <xf numFmtId="0" fontId="21" fillId="0" borderId="0" xfId="0" applyFont="1" applyBorder="1" applyAlignment="1" applyProtection="1">
      <alignment horizontal="left" vertical="center"/>
      <protection locked="0"/>
    </xf>
    <xf numFmtId="0" fontId="15" fillId="0" borderId="0" xfId="0" applyFont="1" applyBorder="1" applyProtection="1">
      <protection locked="0"/>
    </xf>
    <xf numFmtId="0" fontId="15" fillId="0" borderId="10" xfId="0" applyFont="1" applyBorder="1" applyProtection="1">
      <protection locked="0"/>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2" fillId="0" borderId="10" xfId="0" applyFont="1" applyBorder="1" applyAlignment="1" applyProtection="1">
      <alignment horizontal="left" vertical="center"/>
      <protection locked="0"/>
    </xf>
    <xf numFmtId="0" fontId="21" fillId="0" borderId="14"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1" fontId="22" fillId="3" borderId="0" xfId="0" applyNumberFormat="1" applyFont="1" applyFill="1" applyBorder="1" applyAlignment="1" applyProtection="1">
      <alignment horizontal="left" vertical="center"/>
      <protection locked="0"/>
    </xf>
    <xf numFmtId="0" fontId="21" fillId="0" borderId="15" xfId="0" applyFont="1" applyBorder="1" applyAlignment="1" applyProtection="1">
      <alignment horizontal="left" vertical="center"/>
      <protection locked="0"/>
    </xf>
    <xf numFmtId="0" fontId="21"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0" fillId="0" borderId="16" xfId="0" applyBorder="1"/>
    <xf numFmtId="0" fontId="22" fillId="0" borderId="17" xfId="0" applyFont="1" applyBorder="1" applyAlignment="1" applyProtection="1">
      <alignment horizontal="left" vertical="center"/>
      <protection locked="0"/>
    </xf>
    <xf numFmtId="0" fontId="18" fillId="9" borderId="2" xfId="0" applyFont="1" applyFill="1" applyBorder="1" applyAlignment="1" applyProtection="1">
      <alignment horizontal="center" vertical="center" wrapText="1"/>
      <protection locked="0"/>
    </xf>
    <xf numFmtId="0" fontId="18" fillId="9" borderId="2" xfId="0" applyFont="1" applyFill="1" applyBorder="1" applyAlignment="1" applyProtection="1">
      <alignment horizontal="center" vertical="center"/>
      <protection locked="0"/>
    </xf>
    <xf numFmtId="0" fontId="61" fillId="0" borderId="0" xfId="96" applyFont="1" applyAlignment="1">
      <alignment vertical="center"/>
    </xf>
    <xf numFmtId="0" fontId="62" fillId="3" borderId="5" xfId="43" applyFont="1" applyFill="1" applyBorder="1" applyAlignment="1">
      <alignment wrapText="1" readingOrder="1"/>
    </xf>
    <xf numFmtId="0" fontId="62" fillId="4" borderId="2" xfId="43" applyFont="1" applyFill="1" applyBorder="1" applyAlignment="1">
      <alignment wrapText="1" readingOrder="1"/>
    </xf>
    <xf numFmtId="0" fontId="47" fillId="0" borderId="0" xfId="43" applyFont="1" applyAlignment="1">
      <alignment vertical="center"/>
    </xf>
    <xf numFmtId="0" fontId="47" fillId="0" borderId="0" xfId="43" applyFont="1" applyAlignment="1">
      <alignment horizontal="left" vertical="center"/>
    </xf>
    <xf numFmtId="0" fontId="61" fillId="0" borderId="2" xfId="96" applyFont="1" applyBorder="1" applyAlignment="1">
      <alignment horizontal="center" vertical="center" wrapText="1"/>
    </xf>
    <xf numFmtId="0" fontId="61" fillId="0" borderId="24" xfId="96" applyFont="1" applyBorder="1" applyAlignment="1">
      <alignment horizontal="right" vertical="center"/>
    </xf>
    <xf numFmtId="0" fontId="61" fillId="0" borderId="25" xfId="96" applyFont="1" applyBorder="1" applyAlignment="1">
      <alignment horizontal="left" vertical="center"/>
    </xf>
    <xf numFmtId="0" fontId="51" fillId="0" borderId="25" xfId="96" applyFont="1" applyBorder="1" applyAlignment="1">
      <alignment horizontal="center" vertical="center"/>
    </xf>
    <xf numFmtId="0" fontId="51" fillId="0" borderId="26" xfId="96" applyFont="1" applyBorder="1" applyAlignment="1">
      <alignment horizontal="center" vertical="center"/>
    </xf>
    <xf numFmtId="0" fontId="61" fillId="0" borderId="14" xfId="96" applyFont="1" applyBorder="1" applyAlignment="1">
      <alignment horizontal="right" vertical="center"/>
    </xf>
    <xf numFmtId="0" fontId="61" fillId="0" borderId="0" xfId="96" applyFont="1" applyAlignment="1">
      <alignment horizontal="left" vertical="center"/>
    </xf>
    <xf numFmtId="0" fontId="51" fillId="0" borderId="0" xfId="96" applyFont="1" applyAlignment="1">
      <alignment horizontal="center" vertical="center"/>
    </xf>
    <xf numFmtId="0" fontId="51" fillId="0" borderId="10" xfId="96" applyFont="1" applyBorder="1" applyAlignment="1">
      <alignment horizontal="center" vertical="center"/>
    </xf>
    <xf numFmtId="0" fontId="61" fillId="0" borderId="0" xfId="96" applyFont="1" applyAlignment="1">
      <alignment horizontal="center" vertical="center"/>
    </xf>
    <xf numFmtId="0" fontId="51" fillId="0" borderId="0" xfId="96" applyFont="1" applyAlignment="1">
      <alignment horizontal="right" vertical="center"/>
    </xf>
    <xf numFmtId="2" fontId="61" fillId="0" borderId="0" xfId="96" applyNumberFormat="1" applyFont="1" applyAlignment="1">
      <alignment horizontal="center" vertical="center"/>
    </xf>
    <xf numFmtId="0" fontId="61" fillId="0" borderId="10" xfId="96" applyFont="1" applyBorder="1" applyAlignment="1">
      <alignment vertical="center"/>
    </xf>
    <xf numFmtId="177" fontId="61" fillId="0" borderId="0" xfId="96" applyNumberFormat="1" applyFont="1" applyAlignment="1">
      <alignment vertical="center"/>
    </xf>
    <xf numFmtId="0" fontId="61" fillId="0" borderId="0" xfId="96" applyFont="1" applyAlignment="1">
      <alignment horizontal="right" vertical="center"/>
    </xf>
    <xf numFmtId="0" fontId="61" fillId="0" borderId="0" xfId="96" applyFont="1" applyAlignment="1">
      <alignment horizontal="center" vertical="center" wrapText="1"/>
    </xf>
    <xf numFmtId="178" fontId="61" fillId="0" borderId="0" xfId="96" applyNumberFormat="1" applyFont="1" applyAlignment="1">
      <alignment horizontal="right" vertical="center"/>
    </xf>
    <xf numFmtId="0" fontId="60" fillId="0" borderId="0" xfId="96" applyAlignment="1">
      <alignment vertical="center"/>
    </xf>
    <xf numFmtId="0" fontId="63" fillId="0" borderId="0" xfId="96" applyFont="1" applyAlignment="1">
      <alignment horizontal="left" vertical="center"/>
    </xf>
    <xf numFmtId="0" fontId="61" fillId="0" borderId="14" xfId="96" applyFont="1" applyBorder="1" applyAlignment="1">
      <alignment vertical="center"/>
    </xf>
    <xf numFmtId="10" fontId="62" fillId="3" borderId="10" xfId="43" applyNumberFormat="1" applyFont="1" applyFill="1" applyBorder="1" applyAlignment="1" applyProtection="1">
      <alignment wrapText="1" readingOrder="1"/>
      <protection locked="0"/>
    </xf>
    <xf numFmtId="174" fontId="61" fillId="12" borderId="0" xfId="98" applyNumberFormat="1" applyFont="1" applyFill="1" applyBorder="1" applyAlignment="1" applyProtection="1">
      <alignment horizontal="left" vertical="center"/>
    </xf>
    <xf numFmtId="9" fontId="62" fillId="3" borderId="10" xfId="43" applyNumberFormat="1" applyFont="1" applyFill="1" applyBorder="1" applyAlignment="1" applyProtection="1">
      <alignment wrapText="1" readingOrder="1"/>
      <protection locked="0"/>
    </xf>
    <xf numFmtId="0" fontId="62" fillId="3" borderId="10" xfId="43" applyFont="1" applyFill="1" applyBorder="1" applyAlignment="1" applyProtection="1">
      <alignment wrapText="1" readingOrder="1"/>
      <protection locked="0"/>
    </xf>
    <xf numFmtId="0" fontId="61" fillId="0" borderId="15" xfId="96" applyFont="1" applyBorder="1" applyAlignment="1">
      <alignment vertical="center"/>
    </xf>
    <xf numFmtId="169" fontId="61" fillId="0" borderId="0" xfId="96" applyNumberFormat="1" applyFont="1" applyAlignment="1">
      <alignment horizontal="right" vertical="center"/>
    </xf>
    <xf numFmtId="0" fontId="51" fillId="0" borderId="0" xfId="96" applyFont="1" applyAlignment="1">
      <alignment vertical="center" wrapText="1"/>
    </xf>
    <xf numFmtId="0" fontId="61" fillId="0" borderId="2" xfId="96" applyFont="1" applyBorder="1" applyAlignment="1">
      <alignment horizontal="center" vertical="center"/>
    </xf>
    <xf numFmtId="0" fontId="61" fillId="0" borderId="2" xfId="96" applyFont="1" applyBorder="1" applyAlignment="1">
      <alignment vertical="center"/>
    </xf>
    <xf numFmtId="0" fontId="51" fillId="0" borderId="2" xfId="96" applyFont="1" applyBorder="1" applyAlignment="1">
      <alignment horizontal="center" vertical="center"/>
    </xf>
    <xf numFmtId="0" fontId="51" fillId="17" borderId="2" xfId="96" applyFont="1" applyFill="1" applyBorder="1" applyAlignment="1">
      <alignment horizontal="right" vertical="center"/>
    </xf>
    <xf numFmtId="180" fontId="51" fillId="18" borderId="2" xfId="99" applyNumberFormat="1" applyFont="1" applyFill="1" applyBorder="1" applyAlignment="1" applyProtection="1">
      <alignment horizontal="center" vertical="center"/>
      <protection locked="0"/>
    </xf>
    <xf numFmtId="180" fontId="51" fillId="0" borderId="2" xfId="99" applyNumberFormat="1" applyFont="1" applyBorder="1" applyAlignment="1" applyProtection="1">
      <alignment horizontal="center" vertical="center"/>
    </xf>
    <xf numFmtId="180" fontId="61" fillId="0" borderId="2" xfId="96" applyNumberFormat="1" applyFont="1" applyBorder="1" applyAlignment="1">
      <alignment vertical="center"/>
    </xf>
    <xf numFmtId="180" fontId="61" fillId="0" borderId="0" xfId="96" applyNumberFormat="1" applyFont="1" applyAlignment="1">
      <alignment vertical="center"/>
    </xf>
    <xf numFmtId="180" fontId="51" fillId="0" borderId="2" xfId="96" applyNumberFormat="1" applyFont="1" applyBorder="1" applyAlignment="1">
      <alignment horizontal="center" vertical="center"/>
    </xf>
    <xf numFmtId="180" fontId="51" fillId="0" borderId="0" xfId="96" applyNumberFormat="1" applyFont="1" applyAlignment="1">
      <alignment horizontal="center" vertical="center"/>
    </xf>
    <xf numFmtId="0" fontId="61" fillId="0" borderId="2" xfId="96" applyFont="1" applyBorder="1" applyAlignment="1">
      <alignment horizontal="right" vertical="center"/>
    </xf>
    <xf numFmtId="180" fontId="61" fillId="0" borderId="0" xfId="96" applyNumberFormat="1" applyFont="1" applyAlignment="1">
      <alignment horizontal="center" vertical="center"/>
    </xf>
    <xf numFmtId="0" fontId="51" fillId="0" borderId="2" xfId="96" applyFont="1" applyBorder="1" applyAlignment="1">
      <alignment horizontal="right" vertical="center"/>
    </xf>
    <xf numFmtId="180" fontId="51" fillId="0" borderId="2" xfId="100" applyNumberFormat="1" applyFont="1" applyBorder="1" applyAlignment="1" applyProtection="1">
      <alignment horizontal="center" vertical="center"/>
    </xf>
    <xf numFmtId="180" fontId="61" fillId="0" borderId="2" xfId="96" applyNumberFormat="1" applyFont="1" applyBorder="1" applyAlignment="1">
      <alignment horizontal="right" vertical="center"/>
    </xf>
    <xf numFmtId="180" fontId="61" fillId="0" borderId="0" xfId="96" applyNumberFormat="1" applyFont="1" applyAlignment="1">
      <alignment horizontal="right" vertical="center"/>
    </xf>
    <xf numFmtId="180" fontId="61" fillId="18" borderId="2" xfId="99" applyNumberFormat="1" applyFont="1" applyFill="1" applyBorder="1" applyAlignment="1" applyProtection="1">
      <alignment vertical="center"/>
      <protection locked="0"/>
    </xf>
    <xf numFmtId="180" fontId="64" fillId="19" borderId="2" xfId="96" applyNumberFormat="1" applyFont="1" applyFill="1" applyBorder="1" applyAlignment="1">
      <alignment horizontal="right" vertical="center"/>
    </xf>
    <xf numFmtId="182" fontId="61" fillId="18" borderId="2" xfId="99" applyNumberFormat="1" applyFont="1" applyFill="1" applyBorder="1" applyAlignment="1" applyProtection="1">
      <alignment vertical="center"/>
      <protection locked="0"/>
    </xf>
    <xf numFmtId="182" fontId="64" fillId="19" borderId="2" xfId="96" applyNumberFormat="1" applyFont="1" applyFill="1" applyBorder="1" applyAlignment="1">
      <alignment horizontal="right" vertical="center"/>
    </xf>
    <xf numFmtId="0" fontId="51" fillId="0" borderId="2" xfId="96" applyFont="1" applyBorder="1" applyAlignment="1">
      <alignment horizontal="right" vertical="center" wrapText="1"/>
    </xf>
    <xf numFmtId="0" fontId="51" fillId="0" borderId="0" xfId="96" applyFont="1" applyAlignment="1">
      <alignment horizontal="right" vertical="center" wrapText="1"/>
    </xf>
    <xf numFmtId="182" fontId="51" fillId="0" borderId="0" xfId="99" applyNumberFormat="1" applyFont="1" applyBorder="1" applyAlignment="1" applyProtection="1">
      <alignment horizontal="center" vertical="center"/>
    </xf>
    <xf numFmtId="0" fontId="61" fillId="0" borderId="28" xfId="96" applyFont="1" applyBorder="1" applyAlignment="1">
      <alignment vertical="center" wrapText="1"/>
    </xf>
    <xf numFmtId="0" fontId="61" fillId="0" borderId="0" xfId="96" applyFont="1" applyAlignment="1">
      <alignment vertical="center" wrapText="1"/>
    </xf>
    <xf numFmtId="0" fontId="61" fillId="0" borderId="29" xfId="96" applyFont="1" applyBorder="1" applyAlignment="1">
      <alignment vertical="center" wrapText="1"/>
    </xf>
    <xf numFmtId="0" fontId="61" fillId="0" borderId="30" xfId="96" applyFont="1" applyBorder="1" applyAlignment="1">
      <alignment horizontal="center" vertical="center" wrapText="1"/>
    </xf>
    <xf numFmtId="0" fontId="60" fillId="0" borderId="0" xfId="96" applyAlignment="1">
      <alignment vertical="center" wrapText="1"/>
    </xf>
    <xf numFmtId="0" fontId="61" fillId="0" borderId="5" xfId="96" applyFont="1" applyBorder="1" applyAlignment="1">
      <alignment horizontal="center" vertical="center" wrapText="1"/>
    </xf>
    <xf numFmtId="169" fontId="61" fillId="0" borderId="2" xfId="98" applyFont="1" applyBorder="1" applyAlignment="1" applyProtection="1">
      <alignment vertical="center" wrapText="1"/>
    </xf>
    <xf numFmtId="3" fontId="61" fillId="18" borderId="2" xfId="99" applyNumberFormat="1" applyFont="1" applyFill="1" applyBorder="1" applyAlignment="1" applyProtection="1">
      <alignment horizontal="right" vertical="center" wrapText="1"/>
      <protection locked="0"/>
    </xf>
    <xf numFmtId="180" fontId="61" fillId="0" borderId="2" xfId="99" applyNumberFormat="1" applyFont="1" applyBorder="1" applyAlignment="1" applyProtection="1">
      <alignment horizontal="right" vertical="center" wrapText="1"/>
    </xf>
    <xf numFmtId="169" fontId="61" fillId="0" borderId="2" xfId="98" applyFont="1" applyBorder="1" applyAlignment="1" applyProtection="1">
      <alignment horizontal="center" vertical="center" wrapText="1"/>
    </xf>
    <xf numFmtId="180" fontId="61" fillId="18" borderId="2" xfId="99" applyNumberFormat="1" applyFont="1" applyFill="1" applyBorder="1" applyAlignment="1" applyProtection="1">
      <alignment horizontal="center" vertical="center" wrapText="1"/>
      <protection locked="0"/>
    </xf>
    <xf numFmtId="174" fontId="61" fillId="0" borderId="2" xfId="98" applyNumberFormat="1" applyFont="1" applyBorder="1" applyAlignment="1" applyProtection="1">
      <alignment horizontal="center" vertical="center" wrapText="1"/>
    </xf>
    <xf numFmtId="0" fontId="61" fillId="0" borderId="2" xfId="96" applyFont="1" applyBorder="1" applyAlignment="1">
      <alignment vertical="center" wrapText="1"/>
    </xf>
    <xf numFmtId="183" fontId="61" fillId="18" borderId="2" xfId="99" applyNumberFormat="1" applyFont="1" applyFill="1" applyBorder="1" applyAlignment="1" applyProtection="1">
      <alignment horizontal="right" vertical="center" wrapText="1"/>
      <protection locked="0"/>
    </xf>
    <xf numFmtId="0" fontId="51" fillId="20" borderId="2" xfId="96" applyFont="1" applyFill="1" applyBorder="1" applyAlignment="1">
      <alignment horizontal="right" vertical="center" wrapText="1"/>
    </xf>
    <xf numFmtId="3" fontId="51" fillId="20" borderId="2" xfId="99" applyNumberFormat="1" applyFont="1" applyFill="1" applyBorder="1" applyAlignment="1" applyProtection="1">
      <alignment horizontal="right" vertical="center" wrapText="1"/>
    </xf>
    <xf numFmtId="180" fontId="51" fillId="20" borderId="2" xfId="99" applyNumberFormat="1" applyFont="1" applyFill="1" applyBorder="1" applyAlignment="1" applyProtection="1">
      <alignment horizontal="right" vertical="center" wrapText="1"/>
    </xf>
    <xf numFmtId="174" fontId="51" fillId="20" borderId="2" xfId="98" applyNumberFormat="1" applyFont="1" applyFill="1" applyBorder="1" applyAlignment="1" applyProtection="1">
      <alignment horizontal="center" vertical="center" wrapText="1"/>
    </xf>
    <xf numFmtId="0" fontId="51" fillId="20" borderId="2" xfId="96" applyFont="1" applyFill="1" applyBorder="1" applyAlignment="1">
      <alignment horizontal="center" vertical="center" wrapText="1"/>
    </xf>
    <xf numFmtId="180" fontId="51" fillId="20" borderId="2" xfId="99" applyNumberFormat="1" applyFont="1" applyFill="1" applyBorder="1" applyAlignment="1" applyProtection="1">
      <alignment horizontal="center" vertical="center" wrapText="1"/>
    </xf>
    <xf numFmtId="183" fontId="51" fillId="20" borderId="2" xfId="99" applyNumberFormat="1" applyFont="1" applyFill="1" applyBorder="1" applyAlignment="1" applyProtection="1">
      <alignment horizontal="right" vertical="center" wrapText="1"/>
    </xf>
    <xf numFmtId="0" fontId="61" fillId="18" borderId="2" xfId="96" applyFont="1" applyFill="1" applyBorder="1" applyAlignment="1" applyProtection="1">
      <alignment vertical="center" wrapText="1"/>
      <protection locked="0"/>
    </xf>
    <xf numFmtId="0" fontId="51" fillId="17" borderId="2" xfId="96" applyFont="1" applyFill="1" applyBorder="1" applyAlignment="1">
      <alignment horizontal="right" vertical="center" wrapText="1"/>
    </xf>
    <xf numFmtId="183" fontId="51" fillId="17" borderId="2" xfId="99" applyNumberFormat="1" applyFont="1" applyFill="1" applyBorder="1" applyAlignment="1" applyProtection="1">
      <alignment horizontal="right" vertical="center" wrapText="1"/>
    </xf>
    <xf numFmtId="174" fontId="51" fillId="17" borderId="2" xfId="98" applyNumberFormat="1" applyFont="1" applyFill="1" applyBorder="1" applyAlignment="1" applyProtection="1">
      <alignment horizontal="center" vertical="center" wrapText="1"/>
    </xf>
    <xf numFmtId="0" fontId="61" fillId="0" borderId="2" xfId="96" applyFont="1" applyBorder="1" applyAlignment="1">
      <alignment horizontal="right" vertical="center" wrapText="1"/>
    </xf>
    <xf numFmtId="3" fontId="51" fillId="17" borderId="2" xfId="99" applyNumberFormat="1" applyFont="1" applyFill="1" applyBorder="1" applyAlignment="1" applyProtection="1">
      <alignment horizontal="right" vertical="center" wrapText="1"/>
    </xf>
    <xf numFmtId="180" fontId="51" fillId="17" borderId="2" xfId="99" applyNumberFormat="1" applyFont="1" applyFill="1" applyBorder="1" applyAlignment="1" applyProtection="1">
      <alignment horizontal="right" vertical="center" wrapText="1"/>
    </xf>
    <xf numFmtId="180" fontId="51" fillId="17" borderId="2" xfId="99" applyNumberFormat="1" applyFont="1" applyFill="1" applyBorder="1" applyAlignment="1" applyProtection="1">
      <alignment horizontal="center" vertical="center" wrapText="1"/>
    </xf>
    <xf numFmtId="0" fontId="61" fillId="18" borderId="2" xfId="96" applyFont="1" applyFill="1" applyBorder="1" applyAlignment="1" applyProtection="1">
      <alignment horizontal="right" vertical="center" wrapText="1"/>
      <protection locked="0"/>
    </xf>
    <xf numFmtId="0" fontId="61" fillId="21" borderId="2" xfId="96" applyFont="1" applyFill="1" applyBorder="1" applyAlignment="1">
      <alignment horizontal="right" vertical="center" wrapText="1"/>
    </xf>
    <xf numFmtId="184" fontId="51" fillId="17" borderId="2" xfId="100" applyNumberFormat="1" applyFont="1" applyFill="1" applyBorder="1" applyAlignment="1" applyProtection="1">
      <alignment horizontal="right" vertical="center" wrapText="1"/>
    </xf>
    <xf numFmtId="183" fontId="51" fillId="18" borderId="2" xfId="99" applyNumberFormat="1" applyFont="1" applyFill="1" applyBorder="1" applyAlignment="1" applyProtection="1">
      <alignment horizontal="right" vertical="center" wrapText="1"/>
      <protection locked="0"/>
    </xf>
    <xf numFmtId="184" fontId="51" fillId="0" borderId="2" xfId="100" applyNumberFormat="1" applyFont="1" applyBorder="1" applyAlignment="1" applyProtection="1">
      <alignment horizontal="right" vertical="center" wrapText="1"/>
    </xf>
    <xf numFmtId="183" fontId="51" fillId="0" borderId="2" xfId="96" applyNumberFormat="1" applyFont="1" applyBorder="1" applyAlignment="1">
      <alignment vertical="center" wrapText="1"/>
    </xf>
    <xf numFmtId="174" fontId="51" fillId="0" borderId="2" xfId="98" applyNumberFormat="1" applyFont="1" applyBorder="1" applyAlignment="1" applyProtection="1">
      <alignment horizontal="center" vertical="center" wrapText="1"/>
    </xf>
    <xf numFmtId="3" fontId="51" fillId="18" borderId="2" xfId="99" applyNumberFormat="1" applyFont="1" applyFill="1" applyBorder="1" applyAlignment="1" applyProtection="1">
      <alignment horizontal="right" vertical="center" wrapText="1"/>
      <protection locked="0"/>
    </xf>
    <xf numFmtId="180" fontId="51" fillId="0" borderId="2" xfId="99" applyNumberFormat="1" applyFont="1" applyBorder="1" applyAlignment="1" applyProtection="1">
      <alignment horizontal="right" vertical="center" wrapText="1"/>
    </xf>
    <xf numFmtId="180" fontId="51" fillId="18" borderId="2" xfId="99" applyNumberFormat="1" applyFont="1" applyFill="1" applyBorder="1" applyAlignment="1" applyProtection="1">
      <alignment horizontal="center" vertical="center" wrapText="1"/>
      <protection locked="0"/>
    </xf>
    <xf numFmtId="3" fontId="51" fillId="0" borderId="2" xfId="96" applyNumberFormat="1" applyFont="1" applyBorder="1" applyAlignment="1">
      <alignment vertical="center" wrapText="1"/>
    </xf>
    <xf numFmtId="3" fontId="51" fillId="0" borderId="2" xfId="96" applyNumberFormat="1" applyFont="1" applyBorder="1" applyAlignment="1">
      <alignment horizontal="right" vertical="center" wrapText="1"/>
    </xf>
    <xf numFmtId="180" fontId="51" fillId="0" borderId="2" xfId="96" applyNumberFormat="1" applyFont="1" applyBorder="1" applyAlignment="1">
      <alignment horizontal="center" vertical="center" wrapText="1"/>
    </xf>
    <xf numFmtId="174" fontId="61" fillId="12" borderId="0" xfId="96" applyNumberFormat="1" applyFont="1" applyFill="1" applyBorder="1" applyAlignment="1">
      <alignment horizontal="left" vertical="center"/>
    </xf>
    <xf numFmtId="0" fontId="2" fillId="0" borderId="0" xfId="101"/>
    <xf numFmtId="0" fontId="0" fillId="12" borderId="0" xfId="0" applyFill="1"/>
    <xf numFmtId="0" fontId="0" fillId="12" borderId="24" xfId="0" applyFill="1" applyBorder="1"/>
    <xf numFmtId="0" fontId="0" fillId="12" borderId="25" xfId="0" applyFill="1" applyBorder="1"/>
    <xf numFmtId="0" fontId="0" fillId="12" borderId="26" xfId="0" applyFill="1" applyBorder="1"/>
    <xf numFmtId="0" fontId="0" fillId="12" borderId="14" xfId="0" applyFill="1" applyBorder="1"/>
    <xf numFmtId="0" fontId="0" fillId="12" borderId="10" xfId="0" applyFill="1" applyBorder="1"/>
    <xf numFmtId="0" fontId="71" fillId="12" borderId="14" xfId="0" applyFont="1" applyFill="1" applyBorder="1"/>
    <xf numFmtId="0" fontId="0" fillId="12" borderId="14" xfId="0" applyFill="1" applyBorder="1" applyAlignment="1">
      <alignment wrapText="1"/>
    </xf>
    <xf numFmtId="0" fontId="0" fillId="12" borderId="0" xfId="0" applyFill="1" applyAlignment="1">
      <alignment wrapText="1"/>
    </xf>
    <xf numFmtId="0" fontId="0" fillId="12" borderId="10" xfId="0" applyFill="1" applyBorder="1" applyAlignment="1">
      <alignment wrapText="1"/>
    </xf>
    <xf numFmtId="0" fontId="72" fillId="12" borderId="14" xfId="0" applyFont="1" applyFill="1" applyBorder="1" applyAlignment="1">
      <alignment horizontal="left" vertical="center"/>
    </xf>
    <xf numFmtId="0" fontId="0" fillId="12" borderId="15" xfId="0" applyFill="1" applyBorder="1"/>
    <xf numFmtId="0" fontId="0" fillId="12" borderId="16" xfId="0" applyFill="1" applyBorder="1"/>
    <xf numFmtId="0" fontId="0" fillId="12" borderId="17" xfId="0" applyFill="1" applyBorder="1"/>
    <xf numFmtId="0" fontId="15" fillId="12" borderId="0" xfId="43" applyFont="1" applyFill="1" applyAlignment="1">
      <alignment horizontal="justify" vertical="top" wrapText="1"/>
    </xf>
    <xf numFmtId="0" fontId="0" fillId="23" borderId="2" xfId="0" applyFill="1" applyBorder="1" applyAlignment="1">
      <alignment horizontal="center" vertical="center" wrapText="1"/>
    </xf>
    <xf numFmtId="4" fontId="4" fillId="3" borderId="2" xfId="15" applyNumberFormat="1" applyFont="1" applyFill="1" applyBorder="1" applyAlignment="1" applyProtection="1">
      <alignment horizontal="center" vertical="center"/>
      <protection locked="0"/>
    </xf>
    <xf numFmtId="2" fontId="0" fillId="23"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174" fontId="0" fillId="0" borderId="2" xfId="2" applyNumberFormat="1" applyFont="1" applyBorder="1" applyAlignment="1" applyProtection="1">
      <alignment horizontal="center" vertical="center" wrapText="1"/>
    </xf>
    <xf numFmtId="0" fontId="18" fillId="12" borderId="0" xfId="43" applyFont="1" applyFill="1" applyAlignment="1">
      <alignment horizontal="left"/>
    </xf>
    <xf numFmtId="0" fontId="5" fillId="12" borderId="0" xfId="43" applyFill="1"/>
    <xf numFmtId="0" fontId="5" fillId="12" borderId="0" xfId="43" applyFill="1" applyAlignment="1">
      <alignment wrapText="1" readingOrder="1"/>
    </xf>
    <xf numFmtId="0" fontId="16" fillId="12" borderId="2" xfId="0" applyFont="1" applyFill="1" applyBorder="1" applyAlignment="1">
      <alignment horizontal="center" vertical="center" wrapText="1"/>
    </xf>
    <xf numFmtId="170" fontId="4" fillId="12" borderId="0" xfId="0" applyNumberFormat="1" applyFont="1" applyFill="1" applyAlignment="1">
      <alignment horizontal="center" vertical="center" wrapText="1"/>
    </xf>
    <xf numFmtId="0" fontId="4" fillId="12" borderId="0" xfId="0" applyFont="1" applyFill="1" applyAlignment="1">
      <alignment horizontal="center" vertical="center" wrapText="1"/>
    </xf>
    <xf numFmtId="170" fontId="4" fillId="12" borderId="0" xfId="0" applyNumberFormat="1" applyFont="1" applyFill="1" applyAlignment="1">
      <alignment vertical="center" wrapText="1"/>
    </xf>
    <xf numFmtId="49" fontId="13" fillId="12" borderId="0" xfId="43" applyNumberFormat="1" applyFont="1" applyFill="1" applyAlignment="1">
      <alignment horizontal="center" vertical="center" wrapText="1" readingOrder="1"/>
    </xf>
    <xf numFmtId="49" fontId="13" fillId="12" borderId="0" xfId="43" applyNumberFormat="1" applyFont="1" applyFill="1" applyAlignment="1">
      <alignment horizontal="center" vertical="center" readingOrder="1"/>
    </xf>
    <xf numFmtId="49" fontId="14" fillId="12" borderId="0" xfId="43" applyNumberFormat="1" applyFont="1" applyFill="1" applyAlignment="1">
      <alignment horizontal="left" vertical="center" readingOrder="1"/>
    </xf>
    <xf numFmtId="0" fontId="15" fillId="12" borderId="0" xfId="43" applyFont="1" applyFill="1" applyAlignment="1">
      <alignment horizontal="justify" vertical="center" wrapText="1"/>
    </xf>
    <xf numFmtId="0" fontId="5" fillId="12" borderId="0" xfId="43" applyFill="1" applyAlignment="1">
      <alignment horizontal="justify" wrapText="1"/>
    </xf>
    <xf numFmtId="49" fontId="14" fillId="12" borderId="0" xfId="43" applyNumberFormat="1" applyFont="1" applyFill="1" applyAlignment="1">
      <alignment horizontal="left" vertical="top" readingOrder="1"/>
    </xf>
    <xf numFmtId="49" fontId="17" fillId="12" borderId="0" xfId="43" applyNumberFormat="1" applyFont="1" applyFill="1" applyAlignment="1">
      <alignment horizontal="left" vertical="top" readingOrder="1"/>
    </xf>
    <xf numFmtId="0" fontId="10" fillId="12" borderId="0" xfId="43" applyFont="1" applyFill="1" applyAlignment="1">
      <alignment horizontal="justify" vertical="center" wrapText="1"/>
    </xf>
    <xf numFmtId="49" fontId="10" fillId="12" borderId="0" xfId="43" applyNumberFormat="1" applyFont="1" applyFill="1" applyAlignment="1">
      <alignment horizontal="right" vertical="center" wrapText="1" readingOrder="1"/>
    </xf>
    <xf numFmtId="49" fontId="10" fillId="12" borderId="0" xfId="43" applyNumberFormat="1" applyFont="1" applyFill="1" applyAlignment="1">
      <alignment horizontal="left" vertical="center" wrapText="1" readingOrder="1"/>
    </xf>
    <xf numFmtId="49" fontId="45" fillId="12" borderId="0" xfId="43" applyNumberFormat="1" applyFont="1" applyFill="1" applyAlignment="1">
      <alignment horizontal="left" vertical="center" readingOrder="1"/>
    </xf>
    <xf numFmtId="49" fontId="11" fillId="12" borderId="0" xfId="43" applyNumberFormat="1" applyFont="1" applyFill="1" applyAlignment="1">
      <alignment horizontal="right" vertical="center" wrapText="1" readingOrder="1"/>
    </xf>
    <xf numFmtId="49" fontId="11" fillId="12" borderId="0" xfId="43" applyNumberFormat="1" applyFont="1" applyFill="1" applyAlignment="1">
      <alignment horizontal="left" vertical="center" wrapText="1" readingOrder="1"/>
    </xf>
    <xf numFmtId="0" fontId="15" fillId="12" borderId="0" xfId="43" applyFont="1" applyFill="1" applyAlignment="1">
      <alignment horizontal="left"/>
    </xf>
    <xf numFmtId="0" fontId="0" fillId="0" borderId="0" xfId="0" applyAlignment="1" applyProtection="1">
      <alignment wrapText="1"/>
      <protection locked="0"/>
    </xf>
    <xf numFmtId="4" fontId="58" fillId="0" borderId="2" xfId="15" applyNumberFormat="1" applyFont="1" applyBorder="1" applyAlignment="1" applyProtection="1">
      <alignment horizontal="center" vertical="center" wrapText="1"/>
    </xf>
    <xf numFmtId="0" fontId="30" fillId="0" borderId="0" xfId="0" applyFont="1" applyAlignment="1" applyProtection="1">
      <alignment wrapText="1"/>
      <protection locked="0"/>
    </xf>
    <xf numFmtId="0" fontId="42" fillId="0" borderId="2" xfId="0" applyFont="1" applyBorder="1" applyAlignment="1">
      <alignment horizontal="center" vertical="center"/>
    </xf>
    <xf numFmtId="0" fontId="53" fillId="21" borderId="2" xfId="51" applyFont="1" applyFill="1" applyBorder="1" applyAlignment="1">
      <alignment horizontal="center" vertical="center" wrapText="1"/>
    </xf>
    <xf numFmtId="0" fontId="75" fillId="9" borderId="0" xfId="0" applyFont="1" applyFill="1" applyAlignment="1" applyProtection="1">
      <alignment vertical="center"/>
      <protection locked="0"/>
    </xf>
    <xf numFmtId="0" fontId="62" fillId="0" borderId="5" xfId="43" applyFont="1" applyBorder="1" applyAlignment="1">
      <alignment vertical="center" wrapText="1"/>
    </xf>
    <xf numFmtId="0" fontId="62" fillId="0" borderId="2" xfId="43" applyFont="1" applyBorder="1" applyAlignment="1">
      <alignment vertical="center" wrapText="1"/>
    </xf>
    <xf numFmtId="0" fontId="50" fillId="4" borderId="2" xfId="43" applyFont="1" applyFill="1" applyBorder="1" applyAlignment="1" applyProtection="1">
      <alignment wrapText="1" readingOrder="1"/>
      <protection locked="0"/>
    </xf>
    <xf numFmtId="0" fontId="42"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NumberFormat="1" applyBorder="1"/>
    <xf numFmtId="0" fontId="0" fillId="0" borderId="2" xfId="0" applyFill="1" applyBorder="1"/>
    <xf numFmtId="0" fontId="0" fillId="25" borderId="2" xfId="0" applyFill="1" applyBorder="1"/>
    <xf numFmtId="0" fontId="0" fillId="12" borderId="2" xfId="0" applyFill="1" applyBorder="1" applyAlignment="1">
      <alignment horizontal="center" vertical="center"/>
    </xf>
    <xf numFmtId="0" fontId="0" fillId="12" borderId="2" xfId="0" applyNumberFormat="1" applyFill="1" applyBorder="1" applyAlignment="1">
      <alignment horizontal="center" vertical="center"/>
    </xf>
    <xf numFmtId="0" fontId="0" fillId="26" borderId="2" xfId="0" applyFill="1" applyBorder="1" applyAlignment="1">
      <alignment horizontal="center" vertical="center" wrapText="1"/>
    </xf>
    <xf numFmtId="49" fontId="0" fillId="0" borderId="2" xfId="0" applyNumberFormat="1" applyBorder="1"/>
    <xf numFmtId="170" fontId="16" fillId="12" borderId="2" xfId="0" applyNumberFormat="1" applyFont="1" applyFill="1" applyBorder="1" applyAlignment="1">
      <alignment horizontal="center" vertical="center" wrapText="1"/>
    </xf>
    <xf numFmtId="170" fontId="16" fillId="12" borderId="2" xfId="0" applyNumberFormat="1" applyFont="1" applyFill="1" applyBorder="1" applyAlignment="1">
      <alignment horizontal="left" vertical="center" wrapText="1"/>
    </xf>
    <xf numFmtId="170" fontId="16" fillId="12" borderId="4" xfId="0" applyNumberFormat="1" applyFont="1" applyFill="1" applyBorder="1" applyAlignment="1">
      <alignment horizontal="center" vertical="center" wrapText="1"/>
    </xf>
    <xf numFmtId="170" fontId="16" fillId="12" borderId="6" xfId="0" applyNumberFormat="1" applyFont="1" applyFill="1" applyBorder="1" applyAlignment="1">
      <alignment horizontal="center" vertical="center" wrapText="1"/>
    </xf>
    <xf numFmtId="0" fontId="15" fillId="12" borderId="0" xfId="43" applyFont="1" applyFill="1" applyBorder="1" applyAlignment="1">
      <alignment horizontal="left" vertical="center"/>
    </xf>
    <xf numFmtId="0" fontId="15" fillId="12" borderId="0" xfId="43" applyFont="1" applyFill="1" applyBorder="1" applyAlignment="1">
      <alignment horizontal="justify" vertical="center" wrapText="1"/>
    </xf>
    <xf numFmtId="0" fontId="50" fillId="12" borderId="0" xfId="43" applyFont="1" applyFill="1" applyAlignment="1">
      <alignment horizontal="left" vertical="top" wrapText="1"/>
    </xf>
    <xf numFmtId="0" fontId="48" fillId="12" borderId="0" xfId="93" applyFill="1" applyAlignment="1" applyProtection="1">
      <alignment horizontal="left" vertical="top" wrapText="1"/>
    </xf>
    <xf numFmtId="0" fontId="15" fillId="12" borderId="0" xfId="43" applyFont="1" applyFill="1" applyAlignment="1">
      <alignment horizontal="justify" vertical="top" wrapText="1"/>
    </xf>
    <xf numFmtId="0" fontId="15" fillId="12" borderId="0" xfId="43" applyFont="1" applyFill="1" applyAlignment="1">
      <alignment horizontal="justify" vertical="center" wrapText="1"/>
    </xf>
    <xf numFmtId="0" fontId="10" fillId="12" borderId="0" xfId="43" applyFont="1" applyFill="1" applyAlignment="1">
      <alignment horizontal="justify" vertical="top" wrapText="1"/>
    </xf>
    <xf numFmtId="0" fontId="15" fillId="12" borderId="0" xfId="43" applyFont="1" applyFill="1" applyBorder="1" applyAlignment="1">
      <alignment horizontal="left" vertical="center" wrapText="1"/>
    </xf>
    <xf numFmtId="0" fontId="73" fillId="12" borderId="0" xfId="43" applyFont="1" applyFill="1" applyAlignment="1">
      <alignment horizontal="left" vertical="top" wrapText="1"/>
    </xf>
    <xf numFmtId="0" fontId="15" fillId="12" borderId="0" xfId="43" applyFont="1" applyFill="1" applyAlignment="1">
      <alignment horizontal="left" vertical="top" wrapText="1"/>
    </xf>
    <xf numFmtId="49" fontId="12" fillId="12" borderId="0" xfId="43" applyNumberFormat="1" applyFont="1" applyFill="1" applyBorder="1" applyAlignment="1">
      <alignment horizontal="center" vertical="center" readingOrder="1"/>
    </xf>
    <xf numFmtId="49" fontId="9" fillId="12" borderId="0" xfId="43" applyNumberFormat="1" applyFont="1" applyFill="1" applyBorder="1" applyAlignment="1">
      <alignment horizontal="center" vertical="center" wrapText="1" readingOrder="1"/>
    </xf>
    <xf numFmtId="0" fontId="9" fillId="12" borderId="0" xfId="43" applyFont="1" applyFill="1" applyBorder="1" applyAlignment="1">
      <alignment horizontal="right" vertical="center" wrapText="1" readingOrder="1"/>
    </xf>
    <xf numFmtId="170" fontId="9" fillId="12" borderId="0" xfId="43" applyNumberFormat="1" applyFont="1" applyFill="1" applyBorder="1" applyAlignment="1">
      <alignment horizontal="left" vertical="center" wrapText="1" readingOrder="1"/>
    </xf>
    <xf numFmtId="170" fontId="4" fillId="11" borderId="2" xfId="52" applyNumberFormat="1" applyFont="1" applyFill="1" applyBorder="1" applyAlignment="1">
      <alignment horizontal="center"/>
    </xf>
    <xf numFmtId="0" fontId="4" fillId="11" borderId="2" xfId="52" applyFont="1" applyFill="1" applyBorder="1" applyAlignment="1">
      <alignment horizontal="center"/>
    </xf>
    <xf numFmtId="0" fontId="4" fillId="11" borderId="4" xfId="52" applyFont="1" applyFill="1" applyBorder="1" applyAlignment="1">
      <alignment horizontal="center"/>
    </xf>
    <xf numFmtId="0" fontId="4" fillId="11" borderId="6" xfId="52" applyFont="1" applyFill="1" applyBorder="1" applyAlignment="1">
      <alignment horizontal="center"/>
    </xf>
    <xf numFmtId="0" fontId="51" fillId="0" borderId="2" xfId="0" applyFont="1" applyBorder="1" applyAlignment="1">
      <alignment horizontal="center" vertical="center" wrapText="1"/>
    </xf>
    <xf numFmtId="0" fontId="51" fillId="0" borderId="4" xfId="0" applyFont="1" applyBorder="1" applyAlignment="1">
      <alignment horizontal="center" vertical="center" wrapText="1"/>
    </xf>
    <xf numFmtId="0" fontId="22" fillId="4" borderId="8" xfId="0" applyFont="1" applyFill="1" applyBorder="1" applyAlignment="1" applyProtection="1">
      <alignment horizontal="left" vertical="center"/>
      <protection locked="0"/>
    </xf>
    <xf numFmtId="0" fontId="22" fillId="4" borderId="6" xfId="0" applyFont="1" applyFill="1" applyBorder="1" applyAlignment="1" applyProtection="1">
      <alignment horizontal="left" vertical="center"/>
      <protection locked="0"/>
    </xf>
    <xf numFmtId="0" fontId="0" fillId="0" borderId="0" xfId="0" applyBorder="1" applyAlignment="1">
      <alignment horizontal="center"/>
    </xf>
    <xf numFmtId="0" fontId="0" fillId="0" borderId="0" xfId="0" applyBorder="1" applyAlignment="1">
      <alignment horizontal="left" vertical="center" wrapText="1"/>
    </xf>
    <xf numFmtId="0" fontId="46" fillId="0" borderId="2" xfId="0" applyFont="1" applyBorder="1" applyAlignment="1">
      <alignment horizontal="center" vertical="center" wrapText="1"/>
    </xf>
    <xf numFmtId="0" fontId="50" fillId="0" borderId="2" xfId="0" applyFont="1" applyBorder="1" applyAlignment="1" applyProtection="1">
      <alignment horizontal="center" vertical="center" wrapText="1"/>
      <protection locked="0"/>
    </xf>
    <xf numFmtId="0" fontId="52" fillId="0" borderId="8" xfId="0" applyFont="1" applyBorder="1" applyAlignment="1" applyProtection="1">
      <alignment horizontal="center"/>
      <protection locked="0"/>
    </xf>
    <xf numFmtId="0" fontId="52" fillId="0" borderId="6" xfId="0" applyFont="1" applyBorder="1" applyAlignment="1" applyProtection="1">
      <alignment horizontal="center"/>
      <protection locked="0"/>
    </xf>
    <xf numFmtId="0" fontId="18" fillId="0" borderId="9" xfId="43" applyFont="1" applyBorder="1" applyAlignment="1">
      <alignment horizontal="left" vertical="center"/>
    </xf>
    <xf numFmtId="0" fontId="18" fillId="0" borderId="0" xfId="43" applyFont="1" applyAlignment="1">
      <alignment horizontal="left" vertical="center"/>
    </xf>
    <xf numFmtId="0" fontId="51" fillId="12" borderId="2" xfId="0" applyFont="1" applyFill="1" applyBorder="1" applyAlignment="1">
      <alignment horizontal="left" vertical="center"/>
    </xf>
    <xf numFmtId="0" fontId="21" fillId="12" borderId="4" xfId="0" applyFont="1" applyFill="1" applyBorder="1" applyAlignment="1" applyProtection="1">
      <alignment horizontal="left" vertical="center"/>
      <protection locked="0"/>
    </xf>
    <xf numFmtId="0" fontId="21" fillId="12" borderId="8"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wrapText="1"/>
      <protection locked="0"/>
    </xf>
    <xf numFmtId="0" fontId="22" fillId="3" borderId="6" xfId="0" applyFont="1" applyFill="1" applyBorder="1" applyAlignment="1" applyProtection="1">
      <alignment horizontal="left" vertical="center" wrapText="1"/>
      <protection locked="0"/>
    </xf>
    <xf numFmtId="0" fontId="51" fillId="4" borderId="8" xfId="0" applyFont="1" applyFill="1" applyBorder="1" applyAlignment="1" applyProtection="1">
      <alignment horizontal="left" vertical="center"/>
      <protection locked="0"/>
    </xf>
    <xf numFmtId="0" fontId="51" fillId="4" borderId="6" xfId="0" applyFont="1" applyFill="1" applyBorder="1" applyAlignment="1" applyProtection="1">
      <alignment horizontal="left" vertical="center"/>
      <protection locked="0"/>
    </xf>
    <xf numFmtId="0" fontId="22" fillId="3" borderId="6" xfId="0" applyFont="1" applyFill="1" applyBorder="1" applyAlignment="1" applyProtection="1">
      <alignment horizontal="left" vertical="center"/>
      <protection locked="0"/>
    </xf>
    <xf numFmtId="0" fontId="49" fillId="4" borderId="2" xfId="0" applyFont="1" applyFill="1" applyBorder="1" applyAlignment="1" applyProtection="1">
      <alignment horizontal="center" vertical="center"/>
      <protection locked="0"/>
    </xf>
    <xf numFmtId="0" fontId="61" fillId="12" borderId="4" xfId="0" applyFont="1" applyFill="1" applyBorder="1" applyAlignment="1" applyProtection="1">
      <alignment horizontal="left" vertical="center"/>
      <protection locked="0"/>
    </xf>
    <xf numFmtId="0" fontId="61" fillId="12" borderId="8" xfId="0" applyFont="1" applyFill="1" applyBorder="1" applyAlignment="1" applyProtection="1">
      <alignment horizontal="left" vertical="center"/>
      <protection locked="0"/>
    </xf>
    <xf numFmtId="0" fontId="61" fillId="0" borderId="2" xfId="96" applyFont="1" applyBorder="1" applyAlignment="1" applyProtection="1">
      <alignment horizontal="center" vertical="center" wrapText="1"/>
      <protection locked="0"/>
    </xf>
    <xf numFmtId="0" fontId="66" fillId="0" borderId="2" xfId="96" applyFont="1" applyBorder="1" applyAlignment="1">
      <alignment horizontal="left" vertical="center" wrapText="1"/>
    </xf>
    <xf numFmtId="0" fontId="61" fillId="17" borderId="2" xfId="96" applyFont="1" applyFill="1" applyBorder="1" applyAlignment="1" applyProtection="1">
      <alignment horizontal="center" vertical="center" wrapText="1"/>
      <protection locked="0"/>
    </xf>
    <xf numFmtId="0" fontId="63" fillId="18" borderId="2" xfId="96" applyFont="1" applyFill="1" applyBorder="1" applyAlignment="1" applyProtection="1">
      <alignment horizontal="center" vertical="center" wrapText="1"/>
      <protection locked="0"/>
    </xf>
    <xf numFmtId="0" fontId="61" fillId="20" borderId="2" xfId="96" applyFont="1" applyFill="1" applyBorder="1" applyAlignment="1" applyProtection="1">
      <alignment horizontal="center" vertical="center" wrapText="1"/>
      <protection locked="0"/>
    </xf>
    <xf numFmtId="179" fontId="61" fillId="0" borderId="2" xfId="99" applyFont="1" applyBorder="1" applyAlignment="1" applyProtection="1">
      <alignment horizontal="center" vertical="center" wrapText="1"/>
      <protection locked="0"/>
    </xf>
    <xf numFmtId="179" fontId="63" fillId="0" borderId="2" xfId="99" applyFont="1" applyBorder="1" applyAlignment="1" applyProtection="1">
      <alignment horizontal="center" vertical="center" wrapText="1"/>
      <protection locked="0"/>
    </xf>
    <xf numFmtId="179" fontId="61" fillId="20" borderId="2" xfId="99" applyFont="1" applyFill="1" applyBorder="1" applyAlignment="1" applyProtection="1">
      <alignment horizontal="center" vertical="center" wrapText="1"/>
      <protection locked="0"/>
    </xf>
    <xf numFmtId="0" fontId="63" fillId="0" borderId="2" xfId="96" applyFont="1" applyBorder="1" applyAlignment="1" applyProtection="1">
      <alignment horizontal="center" vertical="center" wrapText="1"/>
      <protection locked="0"/>
    </xf>
    <xf numFmtId="0" fontId="51" fillId="16" borderId="4" xfId="96" applyFont="1" applyFill="1" applyBorder="1" applyAlignment="1">
      <alignment horizontal="center" vertical="center"/>
    </xf>
    <xf numFmtId="0" fontId="51" fillId="16" borderId="6" xfId="96" applyFont="1" applyFill="1" applyBorder="1" applyAlignment="1">
      <alignment horizontal="center" vertical="center"/>
    </xf>
    <xf numFmtId="0" fontId="51" fillId="16" borderId="2" xfId="96" applyFont="1" applyFill="1" applyBorder="1" applyAlignment="1">
      <alignment horizontal="center" vertical="center"/>
    </xf>
    <xf numFmtId="44" fontId="51" fillId="16" borderId="2" xfId="97" applyFont="1" applyFill="1" applyBorder="1" applyAlignment="1">
      <alignment horizontal="center" vertical="center"/>
    </xf>
    <xf numFmtId="0" fontId="61" fillId="12" borderId="10" xfId="96" applyFont="1" applyFill="1" applyBorder="1" applyAlignment="1">
      <alignment horizontal="left" vertical="center" wrapText="1"/>
    </xf>
    <xf numFmtId="0" fontId="61" fillId="12" borderId="17" xfId="96" applyFont="1" applyFill="1" applyBorder="1" applyAlignment="1">
      <alignment horizontal="left" vertical="center" wrapText="1"/>
    </xf>
    <xf numFmtId="0" fontId="51" fillId="15" borderId="2" xfId="96" applyFont="1" applyFill="1" applyBorder="1" applyAlignment="1">
      <alignment horizontal="center" vertical="center"/>
    </xf>
    <xf numFmtId="0" fontId="51" fillId="15" borderId="2" xfId="96" applyFont="1" applyFill="1" applyBorder="1" applyAlignment="1">
      <alignment horizontal="center" vertical="center" wrapText="1"/>
    </xf>
    <xf numFmtId="0" fontId="61" fillId="16" borderId="4" xfId="96" applyFont="1" applyFill="1" applyBorder="1" applyAlignment="1">
      <alignment horizontal="center" vertical="center"/>
    </xf>
    <xf numFmtId="0" fontId="61" fillId="16" borderId="8" xfId="96" applyFont="1" applyFill="1" applyBorder="1" applyAlignment="1">
      <alignment horizontal="center" vertical="center"/>
    </xf>
    <xf numFmtId="0" fontId="61" fillId="16" borderId="6" xfId="96" applyFont="1" applyFill="1" applyBorder="1" applyAlignment="1">
      <alignment horizontal="center" vertical="center"/>
    </xf>
    <xf numFmtId="0" fontId="51" fillId="24" borderId="2" xfId="96" applyFont="1" applyFill="1" applyBorder="1" applyAlignment="1">
      <alignment horizontal="center" vertical="center"/>
    </xf>
    <xf numFmtId="0" fontId="61" fillId="12" borderId="0" xfId="96" applyFont="1" applyFill="1" applyBorder="1" applyAlignment="1">
      <alignment horizontal="left" vertical="center" indent="2"/>
    </xf>
    <xf numFmtId="0" fontId="61" fillId="12" borderId="16" xfId="96" applyFont="1" applyFill="1" applyBorder="1" applyAlignment="1">
      <alignment horizontal="left" vertical="center" indent="2"/>
    </xf>
    <xf numFmtId="0" fontId="61" fillId="12" borderId="0" xfId="96" applyFont="1" applyFill="1" applyBorder="1" applyAlignment="1">
      <alignment horizontal="left" vertical="center" wrapText="1"/>
    </xf>
    <xf numFmtId="0" fontId="61" fillId="12" borderId="16" xfId="96" applyFont="1" applyFill="1" applyBorder="1" applyAlignment="1">
      <alignment horizontal="left" vertical="center" wrapText="1"/>
    </xf>
    <xf numFmtId="0" fontId="61" fillId="12" borderId="9" xfId="96" applyFont="1" applyFill="1" applyBorder="1" applyAlignment="1">
      <alignment horizontal="right" vertical="center" wrapText="1"/>
    </xf>
    <xf numFmtId="0" fontId="61" fillId="12" borderId="0" xfId="96" applyFont="1" applyFill="1" applyBorder="1" applyAlignment="1">
      <alignment horizontal="right" vertical="center" wrapText="1"/>
    </xf>
    <xf numFmtId="0" fontId="61" fillId="12" borderId="27" xfId="96" applyFont="1" applyFill="1" applyBorder="1" applyAlignment="1">
      <alignment horizontal="right" vertical="center" wrapText="1"/>
    </xf>
    <xf numFmtId="0" fontId="61" fillId="12" borderId="16" xfId="96" applyFont="1" applyFill="1" applyBorder="1" applyAlignment="1">
      <alignment horizontal="right" vertical="center" wrapText="1"/>
    </xf>
    <xf numFmtId="0" fontId="51" fillId="4" borderId="35" xfId="0" applyFont="1" applyFill="1" applyBorder="1" applyAlignment="1" applyProtection="1">
      <alignment horizontal="center" vertical="center" wrapText="1"/>
      <protection locked="0"/>
    </xf>
    <xf numFmtId="0" fontId="51" fillId="4" borderId="2" xfId="0" applyFont="1" applyFill="1" applyBorder="1" applyAlignment="1" applyProtection="1">
      <alignment horizontal="center" vertical="center" wrapText="1"/>
      <protection locked="0"/>
    </xf>
    <xf numFmtId="0" fontId="51" fillId="4" borderId="38" xfId="0" applyFont="1" applyFill="1" applyBorder="1" applyAlignment="1" applyProtection="1">
      <alignment horizontal="center" vertical="center" wrapText="1"/>
      <protection locked="0"/>
    </xf>
    <xf numFmtId="0" fontId="51" fillId="0" borderId="34" xfId="96" applyFont="1" applyBorder="1" applyAlignment="1">
      <alignment horizontal="center" vertical="center" wrapText="1"/>
    </xf>
    <xf numFmtId="0" fontId="51" fillId="0" borderId="36" xfId="96" applyFont="1" applyBorder="1" applyAlignment="1">
      <alignment horizontal="center" vertical="center" wrapText="1"/>
    </xf>
    <xf numFmtId="0" fontId="51" fillId="0" borderId="37" xfId="96" applyFont="1" applyBorder="1" applyAlignment="1">
      <alignment horizontal="center" vertical="center" wrapText="1"/>
    </xf>
    <xf numFmtId="0" fontId="61" fillId="0" borderId="2" xfId="96" applyFont="1" applyBorder="1" applyAlignment="1">
      <alignment horizontal="center" vertical="center" wrapText="1"/>
    </xf>
    <xf numFmtId="0" fontId="61" fillId="0" borderId="30" xfId="96" applyFont="1" applyBorder="1" applyAlignment="1">
      <alignment horizontal="center" vertical="center" wrapText="1"/>
    </xf>
    <xf numFmtId="0" fontId="61" fillId="12" borderId="0" xfId="96" applyFont="1" applyFill="1" applyBorder="1" applyAlignment="1">
      <alignment horizontal="right" vertical="center"/>
    </xf>
    <xf numFmtId="0" fontId="49" fillId="14" borderId="3" xfId="96" applyFont="1" applyFill="1" applyBorder="1" applyAlignment="1">
      <alignment horizontal="center" vertical="center"/>
    </xf>
    <xf numFmtId="0" fontId="62" fillId="0" borderId="5" xfId="43" applyFont="1" applyBorder="1" applyAlignment="1">
      <alignment horizontal="left" vertical="center" wrapText="1"/>
    </xf>
    <xf numFmtId="0" fontId="62" fillId="0" borderId="2" xfId="43" applyFont="1" applyBorder="1" applyAlignment="1">
      <alignment horizontal="left" vertical="center" wrapText="1"/>
    </xf>
    <xf numFmtId="0" fontId="51" fillId="0" borderId="21" xfId="96" applyFont="1" applyBorder="1" applyAlignment="1">
      <alignment horizontal="center" vertical="center"/>
    </xf>
    <xf numFmtId="0" fontId="51" fillId="0" borderId="22" xfId="96" applyFont="1" applyBorder="1" applyAlignment="1">
      <alignment horizontal="center" vertical="center"/>
    </xf>
    <xf numFmtId="0" fontId="51" fillId="0" borderId="23" xfId="96" applyFont="1" applyBorder="1" applyAlignment="1">
      <alignment horizontal="center" vertical="center"/>
    </xf>
    <xf numFmtId="0" fontId="61" fillId="0" borderId="31" xfId="96" applyFont="1" applyBorder="1" applyAlignment="1">
      <alignment horizontal="center" vertical="center"/>
    </xf>
    <xf numFmtId="0" fontId="61" fillId="12" borderId="32" xfId="96" applyFont="1" applyFill="1" applyBorder="1" applyAlignment="1">
      <alignment horizontal="center" vertical="center" wrapText="1"/>
    </xf>
    <xf numFmtId="0" fontId="61" fillId="12" borderId="31" xfId="96" applyFont="1" applyFill="1" applyBorder="1" applyAlignment="1">
      <alignment horizontal="center" vertical="center" wrapText="1"/>
    </xf>
    <xf numFmtId="0" fontId="61" fillId="12" borderId="33" xfId="96" applyFont="1" applyFill="1" applyBorder="1" applyAlignment="1">
      <alignment horizontal="center" vertical="center" wrapText="1"/>
    </xf>
    <xf numFmtId="0" fontId="61" fillId="12" borderId="9" xfId="96" applyFont="1" applyFill="1" applyBorder="1" applyAlignment="1">
      <alignment horizontal="right" vertical="center"/>
    </xf>
    <xf numFmtId="0" fontId="61" fillId="0" borderId="5" xfId="96" applyFont="1" applyBorder="1" applyAlignment="1">
      <alignment horizontal="center" vertical="center" wrapText="1"/>
    </xf>
    <xf numFmtId="0" fontId="11" fillId="0" borderId="0" xfId="0" applyFont="1" applyBorder="1" applyAlignment="1">
      <alignment wrapText="1"/>
    </xf>
    <xf numFmtId="0" fontId="21" fillId="3" borderId="0" xfId="0" applyFont="1" applyFill="1" applyBorder="1" applyAlignment="1">
      <alignment horizontal="left" vertical="top" wrapText="1"/>
    </xf>
    <xf numFmtId="0" fontId="38" fillId="3" borderId="0" xfId="0" applyFont="1" applyFill="1" applyBorder="1" applyAlignment="1">
      <alignment horizontal="left" vertical="top" wrapText="1"/>
    </xf>
    <xf numFmtId="0" fontId="20" fillId="3" borderId="0" xfId="0" applyFont="1" applyFill="1" applyBorder="1" applyAlignment="1">
      <alignment horizontal="left" vertical="top" wrapText="1"/>
    </xf>
    <xf numFmtId="0" fontId="21" fillId="3" borderId="0" xfId="0" applyFont="1" applyFill="1" applyBorder="1" applyAlignment="1">
      <alignment horizontal="left" vertical="top"/>
    </xf>
    <xf numFmtId="0" fontId="21" fillId="9" borderId="2" xfId="0" applyFont="1" applyFill="1" applyBorder="1" applyAlignment="1" applyProtection="1">
      <alignment horizontal="center"/>
      <protection locked="0"/>
    </xf>
    <xf numFmtId="0" fontId="33" fillId="3" borderId="2" xfId="0" applyFont="1" applyFill="1" applyBorder="1" applyAlignment="1" applyProtection="1">
      <alignment horizontal="left" vertical="center" wrapText="1"/>
      <protection locked="0"/>
    </xf>
    <xf numFmtId="0" fontId="21" fillId="2" borderId="2" xfId="0" applyFont="1" applyFill="1" applyBorder="1" applyAlignment="1">
      <alignment horizontal="center"/>
    </xf>
    <xf numFmtId="0" fontId="21" fillId="2" borderId="4" xfId="0" applyFont="1" applyFill="1" applyBorder="1" applyAlignment="1">
      <alignment horizontal="center"/>
    </xf>
    <xf numFmtId="0" fontId="21" fillId="2" borderId="6" xfId="0" applyFont="1" applyFill="1" applyBorder="1" applyAlignment="1">
      <alignment horizontal="center"/>
    </xf>
    <xf numFmtId="0" fontId="0" fillId="0" borderId="2" xfId="0" applyBorder="1" applyAlignment="1">
      <alignment horizontal="center" vertical="center" wrapText="1"/>
    </xf>
    <xf numFmtId="0" fontId="10" fillId="0" borderId="2" xfId="0" applyFont="1" applyBorder="1" applyAlignment="1" applyProtection="1">
      <alignment horizontal="center" vertical="center"/>
      <protection locked="0"/>
    </xf>
    <xf numFmtId="0" fontId="21" fillId="0" borderId="2" xfId="0" applyFont="1" applyBorder="1" applyAlignment="1">
      <alignment horizontal="center" vertical="center"/>
    </xf>
    <xf numFmtId="175" fontId="21" fillId="0" borderId="0" xfId="0" applyNumberFormat="1" applyFont="1" applyBorder="1" applyAlignment="1">
      <alignment horizontal="center" vertical="center"/>
    </xf>
    <xf numFmtId="0" fontId="21" fillId="0" borderId="0" xfId="0" applyFont="1" applyBorder="1" applyAlignment="1">
      <alignment horizontal="center" vertical="center"/>
    </xf>
    <xf numFmtId="2" fontId="21" fillId="0" borderId="2" xfId="0" applyNumberFormat="1" applyFont="1" applyBorder="1" applyAlignment="1">
      <alignment horizontal="center" vertical="center"/>
    </xf>
    <xf numFmtId="0" fontId="22" fillId="0" borderId="0" xfId="0" applyFont="1" applyBorder="1" applyAlignment="1">
      <alignment horizontal="left" vertical="center" wrapText="1"/>
    </xf>
    <xf numFmtId="0" fontId="22" fillId="0" borderId="10" xfId="0" applyFont="1" applyBorder="1" applyAlignment="1">
      <alignment horizontal="left" vertical="center" wrapText="1"/>
    </xf>
    <xf numFmtId="0" fontId="22" fillId="4" borderId="0" xfId="0" applyFont="1" applyFill="1" applyBorder="1" applyAlignment="1" applyProtection="1">
      <alignment horizontal="left" vertical="center" wrapText="1"/>
      <protection locked="0"/>
    </xf>
    <xf numFmtId="0" fontId="19" fillId="13" borderId="3" xfId="0" applyFont="1" applyFill="1" applyBorder="1" applyAlignment="1" applyProtection="1">
      <alignment horizontal="center" vertical="center"/>
    </xf>
    <xf numFmtId="0" fontId="61" fillId="0" borderId="14" xfId="96" applyFont="1" applyBorder="1" applyAlignment="1">
      <alignment horizontal="left" vertical="center"/>
    </xf>
    <xf numFmtId="0" fontId="61" fillId="0" borderId="0" xfId="96" applyFont="1" applyBorder="1" applyAlignment="1">
      <alignment horizontal="left" vertical="center"/>
    </xf>
    <xf numFmtId="0" fontId="51" fillId="0" borderId="18" xfId="96" applyFont="1" applyBorder="1" applyAlignment="1">
      <alignment horizontal="center" vertical="center"/>
    </xf>
    <xf numFmtId="0" fontId="51" fillId="0" borderId="19" xfId="96" applyFont="1" applyBorder="1" applyAlignment="1">
      <alignment horizontal="center" vertical="center"/>
    </xf>
    <xf numFmtId="0" fontId="51" fillId="0" borderId="20" xfId="96" applyFont="1" applyBorder="1" applyAlignment="1">
      <alignment horizontal="center" vertical="center"/>
    </xf>
    <xf numFmtId="0" fontId="0" fillId="0" borderId="2" xfId="0" applyFont="1" applyBorder="1" applyAlignment="1">
      <alignment horizontal="center" vertical="center"/>
    </xf>
    <xf numFmtId="0" fontId="42" fillId="0" borderId="2" xfId="0" applyFont="1" applyBorder="1" applyAlignment="1">
      <alignment horizontal="center" vertical="center"/>
    </xf>
    <xf numFmtId="0" fontId="18" fillId="0" borderId="2" xfId="0" applyFont="1" applyFill="1" applyBorder="1" applyAlignment="1">
      <alignment horizontal="left" vertical="top" wrapText="1"/>
    </xf>
    <xf numFmtId="0" fontId="18" fillId="0" borderId="2" xfId="0" applyFont="1" applyFill="1" applyBorder="1" applyAlignment="1">
      <alignment horizontal="left" vertical="center" wrapText="1"/>
    </xf>
    <xf numFmtId="0" fontId="42" fillId="0" borderId="2" xfId="0" applyFont="1" applyBorder="1" applyAlignment="1">
      <alignment horizontal="center" vertical="center" wrapText="1"/>
    </xf>
    <xf numFmtId="0" fontId="42" fillId="0" borderId="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71" fillId="12" borderId="14" xfId="0" applyFont="1" applyFill="1" applyBorder="1" applyAlignment="1">
      <alignment horizontal="left" vertical="top" wrapText="1"/>
    </xf>
    <xf numFmtId="0" fontId="71" fillId="12" borderId="0" xfId="0" applyFont="1" applyFill="1" applyAlignment="1">
      <alignment horizontal="left" vertical="top" wrapText="1"/>
    </xf>
    <xf numFmtId="0" fontId="71" fillId="12" borderId="10" xfId="0" applyFont="1" applyFill="1" applyBorder="1" applyAlignment="1">
      <alignment horizontal="left" vertical="top" wrapText="1"/>
    </xf>
    <xf numFmtId="0" fontId="69" fillId="22" borderId="24" xfId="0" applyFont="1" applyFill="1" applyBorder="1" applyAlignment="1">
      <alignment horizontal="center" vertical="center"/>
    </xf>
    <xf numFmtId="0" fontId="69" fillId="22" borderId="25" xfId="0" applyFont="1" applyFill="1" applyBorder="1" applyAlignment="1">
      <alignment horizontal="center" vertical="center"/>
    </xf>
    <xf numFmtId="0" fontId="69" fillId="22" borderId="26" xfId="0" applyFont="1" applyFill="1" applyBorder="1" applyAlignment="1">
      <alignment horizontal="center" vertical="center"/>
    </xf>
    <xf numFmtId="0" fontId="0" fillId="22" borderId="15" xfId="0" applyFill="1" applyBorder="1" applyAlignment="1">
      <alignment horizontal="center" vertical="center"/>
    </xf>
    <xf numFmtId="0" fontId="0" fillId="22" borderId="16" xfId="0" applyFill="1" applyBorder="1" applyAlignment="1">
      <alignment horizontal="center" vertical="center"/>
    </xf>
    <xf numFmtId="0" fontId="0" fillId="22" borderId="17" xfId="0" applyFill="1" applyBorder="1" applyAlignment="1">
      <alignment horizontal="center" vertical="center"/>
    </xf>
    <xf numFmtId="0" fontId="70" fillId="12" borderId="39" xfId="0" applyFont="1" applyFill="1" applyBorder="1" applyAlignment="1">
      <alignment horizontal="center" vertical="center" wrapText="1"/>
    </xf>
    <xf numFmtId="0" fontId="0" fillId="12" borderId="39" xfId="0" applyFill="1" applyBorder="1" applyAlignment="1">
      <alignment horizontal="center" vertical="center" wrapText="1"/>
    </xf>
    <xf numFmtId="0" fontId="67" fillId="12" borderId="24" xfId="0" applyFont="1" applyFill="1" applyBorder="1" applyAlignment="1">
      <alignment horizontal="center" vertical="top" wrapText="1"/>
    </xf>
    <xf numFmtId="0" fontId="67" fillId="12" borderId="25" xfId="0" applyFont="1" applyFill="1" applyBorder="1" applyAlignment="1">
      <alignment horizontal="center" vertical="top" wrapText="1"/>
    </xf>
    <xf numFmtId="0" fontId="67" fillId="12" borderId="26" xfId="0" applyFont="1" applyFill="1" applyBorder="1" applyAlignment="1">
      <alignment horizontal="center" vertical="top" wrapText="1"/>
    </xf>
    <xf numFmtId="0" fontId="68" fillId="12" borderId="15" xfId="0" applyFont="1" applyFill="1" applyBorder="1" applyAlignment="1">
      <alignment horizontal="left" vertical="top" wrapText="1"/>
    </xf>
    <xf numFmtId="0" fontId="68" fillId="12" borderId="16" xfId="0" applyFont="1" applyFill="1" applyBorder="1" applyAlignment="1">
      <alignment horizontal="left" vertical="top" wrapText="1"/>
    </xf>
    <xf numFmtId="0" fontId="68" fillId="12" borderId="17" xfId="0" applyFont="1" applyFill="1" applyBorder="1" applyAlignment="1">
      <alignment horizontal="left" vertical="top" wrapText="1"/>
    </xf>
  </cellXfs>
  <cellStyles count="103">
    <cellStyle name="base - cadre - retour ligne" xfId="3" xr:uid="{00000000-0005-0000-0000-000000000000}"/>
    <cellStyle name="base - cadre - retour ligne 2" xfId="4" xr:uid="{00000000-0005-0000-0000-000001000000}"/>
    <cellStyle name="Catégorie de la table dynamique" xfId="5" xr:uid="{00000000-0005-0000-0000-000002000000}"/>
    <cellStyle name="Champ de la table dynamique" xfId="6" xr:uid="{00000000-0005-0000-0000-000003000000}"/>
    <cellStyle name="Coin de la table dynamique" xfId="7" xr:uid="{00000000-0005-0000-0000-000004000000}"/>
    <cellStyle name="Euro" xfId="8" xr:uid="{00000000-0005-0000-0000-000005000000}"/>
    <cellStyle name="Euro 2" xfId="9" xr:uid="{00000000-0005-0000-0000-000006000000}"/>
    <cellStyle name="Lien hypertexte" xfId="93" builtinId="8"/>
    <cellStyle name="Milliers" xfId="1" builtinId="3"/>
    <cellStyle name="Milliers [0] 2" xfId="30" xr:uid="{00000000-0005-0000-0000-000008000000}"/>
    <cellStyle name="Milliers 10" xfId="10" xr:uid="{00000000-0005-0000-0000-000009000000}"/>
    <cellStyle name="Milliers 11" xfId="11" xr:uid="{00000000-0005-0000-0000-00000A000000}"/>
    <cellStyle name="Milliers 12" xfId="12" xr:uid="{00000000-0005-0000-0000-00000B000000}"/>
    <cellStyle name="Milliers 12 2" xfId="13" xr:uid="{00000000-0005-0000-0000-00000C000000}"/>
    <cellStyle name="Milliers 13" xfId="14" xr:uid="{00000000-0005-0000-0000-00000D000000}"/>
    <cellStyle name="Milliers 14" xfId="99" xr:uid="{71430050-F3D0-4A27-B74C-BBB49DA0DB58}"/>
    <cellStyle name="Milliers 2" xfId="15" xr:uid="{00000000-0005-0000-0000-00000E000000}"/>
    <cellStyle name="Milliers 2 2" xfId="16" xr:uid="{00000000-0005-0000-0000-00000F000000}"/>
    <cellStyle name="Milliers 2 2 2" xfId="17" xr:uid="{00000000-0005-0000-0000-000010000000}"/>
    <cellStyle name="Milliers 2 2 3" xfId="18" xr:uid="{00000000-0005-0000-0000-000011000000}"/>
    <cellStyle name="Milliers 2 2 4" xfId="19" xr:uid="{00000000-0005-0000-0000-000012000000}"/>
    <cellStyle name="Milliers 2 3" xfId="20" xr:uid="{00000000-0005-0000-0000-000013000000}"/>
    <cellStyle name="Milliers 2 4" xfId="21" xr:uid="{00000000-0005-0000-0000-000014000000}"/>
    <cellStyle name="Milliers 3" xfId="22" xr:uid="{00000000-0005-0000-0000-000015000000}"/>
    <cellStyle name="Milliers 3 2" xfId="23" xr:uid="{00000000-0005-0000-0000-000016000000}"/>
    <cellStyle name="Milliers 4" xfId="24" xr:uid="{00000000-0005-0000-0000-000017000000}"/>
    <cellStyle name="Milliers 5" xfId="25" xr:uid="{00000000-0005-0000-0000-000018000000}"/>
    <cellStyle name="Milliers 6" xfId="26" xr:uid="{00000000-0005-0000-0000-000019000000}"/>
    <cellStyle name="Milliers 7" xfId="27" xr:uid="{00000000-0005-0000-0000-00001A000000}"/>
    <cellStyle name="Milliers 8" xfId="28" xr:uid="{00000000-0005-0000-0000-00001B000000}"/>
    <cellStyle name="Milliers 9" xfId="29" xr:uid="{00000000-0005-0000-0000-00001C000000}"/>
    <cellStyle name="Monétaire" xfId="97" builtinId="4"/>
    <cellStyle name="Monétaire 2" xfId="31" xr:uid="{00000000-0005-0000-0000-00001D000000}"/>
    <cellStyle name="Monétaire 2 2" xfId="32" xr:uid="{00000000-0005-0000-0000-00001E000000}"/>
    <cellStyle name="Monétaire 2 2 2" xfId="33" xr:uid="{00000000-0005-0000-0000-00001F000000}"/>
    <cellStyle name="Monétaire 2 2 3" xfId="34" xr:uid="{00000000-0005-0000-0000-000020000000}"/>
    <cellStyle name="Monétaire 2 3" xfId="35" xr:uid="{00000000-0005-0000-0000-000021000000}"/>
    <cellStyle name="Monétaire 3" xfId="36" xr:uid="{00000000-0005-0000-0000-000022000000}"/>
    <cellStyle name="Monétaire 4" xfId="100" xr:uid="{4861C2BE-3371-43AE-9AB7-7D3F9A692DE1}"/>
    <cellStyle name="Normal" xfId="0" builtinId="0"/>
    <cellStyle name="Normal 10" xfId="94" xr:uid="{2D8EE5D8-36A0-4CBA-9CC7-10A3AC4F9DCE}"/>
    <cellStyle name="Normal 10 2" xfId="101" xr:uid="{347E9800-5394-46D3-ADD1-F112F68B801D}"/>
    <cellStyle name="Normal 11" xfId="96" xr:uid="{AD779EBE-7886-43DB-90C8-45E3501FD5BC}"/>
    <cellStyle name="Normal 12" xfId="95" xr:uid="{C2045D0A-D67D-4927-AB99-161EB7AE410E}"/>
    <cellStyle name="Normal 12 2" xfId="102" xr:uid="{C78E1FA6-4F6B-4BFE-8E80-22A2EBF0C298}"/>
    <cellStyle name="Normal 2" xfId="37" xr:uid="{00000000-0005-0000-0000-000024000000}"/>
    <cellStyle name="Normal 2 2" xfId="38" xr:uid="{00000000-0005-0000-0000-000025000000}"/>
    <cellStyle name="Normal 2 3" xfId="39" xr:uid="{00000000-0005-0000-0000-000026000000}"/>
    <cellStyle name="Normal 2 4" xfId="40" xr:uid="{00000000-0005-0000-0000-000027000000}"/>
    <cellStyle name="Normal 2 5" xfId="41" xr:uid="{00000000-0005-0000-0000-000028000000}"/>
    <cellStyle name="Normal 3" xfId="42" xr:uid="{00000000-0005-0000-0000-000029000000}"/>
    <cellStyle name="Normal 3 2" xfId="43" xr:uid="{00000000-0005-0000-0000-00002A000000}"/>
    <cellStyle name="Normal 3 2 2" xfId="44" xr:uid="{00000000-0005-0000-0000-00002B000000}"/>
    <cellStyle name="Normal 3 2 3" xfId="45" xr:uid="{00000000-0005-0000-0000-00002C000000}"/>
    <cellStyle name="Normal 3 3" xfId="46" xr:uid="{00000000-0005-0000-0000-00002D000000}"/>
    <cellStyle name="Normal 3 3 2" xfId="47" xr:uid="{00000000-0005-0000-0000-00002E000000}"/>
    <cellStyle name="Normal 3 4" xfId="48" xr:uid="{00000000-0005-0000-0000-00002F000000}"/>
    <cellStyle name="Normal 4" xfId="49" xr:uid="{00000000-0005-0000-0000-000030000000}"/>
    <cellStyle name="Normal 4 2" xfId="50" xr:uid="{00000000-0005-0000-0000-000031000000}"/>
    <cellStyle name="Normal 5" xfId="51" xr:uid="{00000000-0005-0000-0000-000032000000}"/>
    <cellStyle name="Normal 5 2" xfId="52" xr:uid="{00000000-0005-0000-0000-000033000000}"/>
    <cellStyle name="Normal 5 2 2" xfId="53" xr:uid="{00000000-0005-0000-0000-000034000000}"/>
    <cellStyle name="Normal 5 3" xfId="54" xr:uid="{00000000-0005-0000-0000-000035000000}"/>
    <cellStyle name="Normal 6" xfId="55" xr:uid="{00000000-0005-0000-0000-000036000000}"/>
    <cellStyle name="Normal 7" xfId="56" xr:uid="{00000000-0005-0000-0000-000037000000}"/>
    <cellStyle name="Normal 7 2" xfId="57" xr:uid="{00000000-0005-0000-0000-000038000000}"/>
    <cellStyle name="Normal 8" xfId="58" xr:uid="{00000000-0005-0000-0000-000039000000}"/>
    <cellStyle name="Normal 9" xfId="59" xr:uid="{00000000-0005-0000-0000-00003A000000}"/>
    <cellStyle name="Normal 9 2" xfId="60" xr:uid="{00000000-0005-0000-0000-00003B000000}"/>
    <cellStyle name="Normal_Plan de financement- PGR à 7 ans - 18 PLS+66 PLUS+15 PLAI- 10-06-2011" xfId="61" xr:uid="{00000000-0005-0000-0000-00003C000000}"/>
    <cellStyle name="Pilote de données - Catégorie" xfId="62" xr:uid="{00000000-0005-0000-0000-00003D000000}"/>
    <cellStyle name="Pilote de données - Champ" xfId="63" xr:uid="{00000000-0005-0000-0000-00003E000000}"/>
    <cellStyle name="Pilote de données - Coin" xfId="64" xr:uid="{00000000-0005-0000-0000-00003F000000}"/>
    <cellStyle name="Pilote de données - Résultat" xfId="65" xr:uid="{00000000-0005-0000-0000-000040000000}"/>
    <cellStyle name="Pilote de données - Titre" xfId="66" xr:uid="{00000000-0005-0000-0000-000041000000}"/>
    <cellStyle name="Pilote de données - Valeur" xfId="67" xr:uid="{00000000-0005-0000-0000-000042000000}"/>
    <cellStyle name="Pourcentage" xfId="2" builtinId="5"/>
    <cellStyle name="Pourcentage 2" xfId="68" xr:uid="{00000000-0005-0000-0000-000044000000}"/>
    <cellStyle name="Pourcentage 2 2" xfId="69" xr:uid="{00000000-0005-0000-0000-000045000000}"/>
    <cellStyle name="Pourcentage 2 2 2" xfId="70" xr:uid="{00000000-0005-0000-0000-000046000000}"/>
    <cellStyle name="Pourcentage 2 2 3" xfId="71" xr:uid="{00000000-0005-0000-0000-000047000000}"/>
    <cellStyle name="Pourcentage 2 3" xfId="72" xr:uid="{00000000-0005-0000-0000-000048000000}"/>
    <cellStyle name="Pourcentage 2 4" xfId="73" xr:uid="{00000000-0005-0000-0000-000049000000}"/>
    <cellStyle name="Pourcentage 2 5" xfId="74" xr:uid="{00000000-0005-0000-0000-00004A000000}"/>
    <cellStyle name="Pourcentage 2 6" xfId="75" xr:uid="{00000000-0005-0000-0000-00004B000000}"/>
    <cellStyle name="Pourcentage 3" xfId="76" xr:uid="{00000000-0005-0000-0000-00004C000000}"/>
    <cellStyle name="Pourcentage 3 2" xfId="77" xr:uid="{00000000-0005-0000-0000-00004D000000}"/>
    <cellStyle name="Pourcentage 4" xfId="78" xr:uid="{00000000-0005-0000-0000-00004E000000}"/>
    <cellStyle name="Pourcentage 4 2" xfId="79" xr:uid="{00000000-0005-0000-0000-00004F000000}"/>
    <cellStyle name="Pourcentage 5" xfId="80" xr:uid="{00000000-0005-0000-0000-000050000000}"/>
    <cellStyle name="Pourcentage 5 2" xfId="81" xr:uid="{00000000-0005-0000-0000-000051000000}"/>
    <cellStyle name="Pourcentage 6" xfId="82" xr:uid="{00000000-0005-0000-0000-000052000000}"/>
    <cellStyle name="Pourcentage 7" xfId="83" xr:uid="{00000000-0005-0000-0000-000053000000}"/>
    <cellStyle name="Pourcentage 8" xfId="98" xr:uid="{5E105773-BD16-4486-9E57-F1BED1CD8117}"/>
    <cellStyle name="Résultat de la table dynamique" xfId="84" xr:uid="{00000000-0005-0000-0000-000054000000}"/>
    <cellStyle name="Sans nom1" xfId="85" xr:uid="{00000000-0005-0000-0000-000055000000}"/>
    <cellStyle name="Sans nom1 2" xfId="86" xr:uid="{00000000-0005-0000-0000-000056000000}"/>
    <cellStyle name="Sans nom2" xfId="87" xr:uid="{00000000-0005-0000-0000-000057000000}"/>
    <cellStyle name="Sans nom2 2" xfId="88" xr:uid="{00000000-0005-0000-0000-000058000000}"/>
    <cellStyle name="TableStyleLight1" xfId="89" xr:uid="{00000000-0005-0000-0000-000059000000}"/>
    <cellStyle name="Texte explicatif 2" xfId="90" xr:uid="{00000000-0005-0000-0000-00005A000000}"/>
    <cellStyle name="Titre de la table dynamique" xfId="91" xr:uid="{00000000-0005-0000-0000-00005B000000}"/>
    <cellStyle name="Valeur de la table dynamique" xfId="92" xr:uid="{00000000-0005-0000-0000-00005C000000}"/>
  </cellStyles>
  <dxfs count="3">
    <dxf>
      <font>
        <sz val="10"/>
        <color rgb="FF9C0006"/>
        <name val="바탕"/>
      </font>
      <numFmt numFmtId="0" formatCode="General"/>
      <fill>
        <patternFill>
          <bgColor rgb="FFFFFFFF"/>
        </patternFill>
      </fill>
    </dxf>
    <dxf>
      <font>
        <color theme="0"/>
      </font>
      <fill>
        <patternFill patternType="none">
          <bgColor auto="1"/>
        </patternFill>
      </fill>
      <border>
        <left/>
        <right/>
        <top/>
        <bottom/>
      </border>
    </dxf>
    <dxf>
      <font>
        <color rgb="FF70AD47"/>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2060"/>
      <rgbColor rgb="FF808000"/>
      <rgbColor rgb="FF800080"/>
      <rgbColor rgb="FF008080"/>
      <rgbColor rgb="FFD9D9D9"/>
      <rgbColor rgb="FF808080"/>
      <rgbColor rgb="FF9999FF"/>
      <rgbColor rgb="FF993366"/>
      <rgbColor rgb="FFFFFFCC"/>
      <rgbColor rgb="FFDBEEF4"/>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DCE6F2"/>
      <rgbColor rgb="FFD7E4BD"/>
      <rgbColor rgb="FFFDEADA"/>
      <rgbColor rgb="FF93CDDD"/>
      <rgbColor rgb="FFFF99CC"/>
      <rgbColor rgb="FFCC99FF"/>
      <rgbColor rgb="FFFFCC99"/>
      <rgbColor rgb="FF3366FF"/>
      <rgbColor rgb="FF33CCCC"/>
      <rgbColor rgb="FF99CC00"/>
      <rgbColor rgb="FFFFCC00"/>
      <rgbColor rgb="FFFF9900"/>
      <rgbColor rgb="FFFF6600"/>
      <rgbColor rgb="FF666699"/>
      <rgbColor rgb="FF70AD47"/>
      <rgbColor rgb="FF003366"/>
      <rgbColor rgb="FF31859C"/>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124239</xdr:rowOff>
    </xdr:from>
    <xdr:to>
      <xdr:col>12</xdr:col>
      <xdr:colOff>720433</xdr:colOff>
      <xdr:row>220</xdr:row>
      <xdr:rowOff>1565</xdr:rowOff>
    </xdr:to>
    <xdr:grpSp>
      <xdr:nvGrpSpPr>
        <xdr:cNvPr id="2" name="Groupe 1">
          <a:extLst>
            <a:ext uri="{FF2B5EF4-FFF2-40B4-BE49-F238E27FC236}">
              <a16:creationId xmlns:a16="http://schemas.microsoft.com/office/drawing/2014/main" id="{34A6FF25-E638-478E-AB8F-E3E8ED4D0E8B}"/>
            </a:ext>
          </a:extLst>
        </xdr:cNvPr>
        <xdr:cNvGrpSpPr>
          <a:grpSpLocks noChangeAspect="1"/>
        </xdr:cNvGrpSpPr>
      </xdr:nvGrpSpPr>
      <xdr:grpSpPr>
        <a:xfrm>
          <a:off x="0" y="1797918"/>
          <a:ext cx="9864433" cy="41487968"/>
          <a:chOff x="13180251" y="784169"/>
          <a:chExt cx="10388495" cy="43004236"/>
        </a:xfrm>
      </xdr:grpSpPr>
      <xdr:grpSp>
        <xdr:nvGrpSpPr>
          <xdr:cNvPr id="3" name="Groupe 2">
            <a:extLst>
              <a:ext uri="{FF2B5EF4-FFF2-40B4-BE49-F238E27FC236}">
                <a16:creationId xmlns:a16="http://schemas.microsoft.com/office/drawing/2014/main" id="{0F1565EA-23DE-417E-B4A9-08E0530C02A1}"/>
              </a:ext>
            </a:extLst>
          </xdr:cNvPr>
          <xdr:cNvGrpSpPr/>
        </xdr:nvGrpSpPr>
        <xdr:grpSpPr>
          <a:xfrm>
            <a:off x="13180251" y="784169"/>
            <a:ext cx="10388495" cy="43004236"/>
            <a:chOff x="2561557" y="111816"/>
            <a:chExt cx="10388495" cy="43004236"/>
          </a:xfrm>
        </xdr:grpSpPr>
        <xdr:grpSp>
          <xdr:nvGrpSpPr>
            <xdr:cNvPr id="5" name="Groupe 4">
              <a:extLst>
                <a:ext uri="{FF2B5EF4-FFF2-40B4-BE49-F238E27FC236}">
                  <a16:creationId xmlns:a16="http://schemas.microsoft.com/office/drawing/2014/main" id="{DF9B85CE-4C84-4636-B05A-33509312713F}"/>
                </a:ext>
              </a:extLst>
            </xdr:cNvPr>
            <xdr:cNvGrpSpPr/>
          </xdr:nvGrpSpPr>
          <xdr:grpSpPr>
            <a:xfrm>
              <a:off x="2561557" y="111816"/>
              <a:ext cx="10388495" cy="43004236"/>
              <a:chOff x="2561557" y="111816"/>
              <a:chExt cx="10388495" cy="43004236"/>
            </a:xfrm>
          </xdr:grpSpPr>
          <xdr:grpSp>
            <xdr:nvGrpSpPr>
              <xdr:cNvPr id="15" name="Groupe 14">
                <a:extLst>
                  <a:ext uri="{FF2B5EF4-FFF2-40B4-BE49-F238E27FC236}">
                    <a16:creationId xmlns:a16="http://schemas.microsoft.com/office/drawing/2014/main" id="{D320019D-7B81-493B-B9A6-7A9407B7A259}"/>
                  </a:ext>
                </a:extLst>
              </xdr:cNvPr>
              <xdr:cNvGrpSpPr/>
            </xdr:nvGrpSpPr>
            <xdr:grpSpPr>
              <a:xfrm>
                <a:off x="2590386" y="24027335"/>
                <a:ext cx="10359666" cy="19088717"/>
                <a:chOff x="4072352" y="30812448"/>
                <a:chExt cx="10359666" cy="19088717"/>
              </a:xfrm>
            </xdr:grpSpPr>
            <xdr:pic>
              <xdr:nvPicPr>
                <xdr:cNvPr id="29" name="Image 28">
                  <a:extLst>
                    <a:ext uri="{FF2B5EF4-FFF2-40B4-BE49-F238E27FC236}">
                      <a16:creationId xmlns:a16="http://schemas.microsoft.com/office/drawing/2014/main" id="{C9CB4DAF-1584-4F11-8F86-6A597D74DD15}"/>
                    </a:ext>
                  </a:extLst>
                </xdr:cNvPr>
                <xdr:cNvPicPr>
                  <a:picLocks noChangeAspect="1"/>
                </xdr:cNvPicPr>
              </xdr:nvPicPr>
              <xdr:blipFill>
                <a:blip xmlns:r="http://schemas.openxmlformats.org/officeDocument/2006/relationships" r:embed="rId1"/>
                <a:stretch>
                  <a:fillRect/>
                </a:stretch>
              </xdr:blipFill>
              <xdr:spPr>
                <a:xfrm>
                  <a:off x="4098048" y="30812448"/>
                  <a:ext cx="10333970" cy="4432142"/>
                </a:xfrm>
                <a:prstGeom prst="rect">
                  <a:avLst/>
                </a:prstGeom>
              </xdr:spPr>
            </xdr:pic>
            <xdr:grpSp>
              <xdr:nvGrpSpPr>
                <xdr:cNvPr id="30" name="Groupe 29">
                  <a:extLst>
                    <a:ext uri="{FF2B5EF4-FFF2-40B4-BE49-F238E27FC236}">
                      <a16:creationId xmlns:a16="http://schemas.microsoft.com/office/drawing/2014/main" id="{4EAFC0C1-7B39-49CF-8C11-D555BDB9F2E5}"/>
                    </a:ext>
                  </a:extLst>
                </xdr:cNvPr>
                <xdr:cNvGrpSpPr/>
              </xdr:nvGrpSpPr>
              <xdr:grpSpPr>
                <a:xfrm>
                  <a:off x="4072352" y="34728405"/>
                  <a:ext cx="10336638" cy="15172760"/>
                  <a:chOff x="4710113" y="35822283"/>
                  <a:chExt cx="10336638" cy="15172760"/>
                </a:xfrm>
              </xdr:grpSpPr>
              <xdr:pic>
                <xdr:nvPicPr>
                  <xdr:cNvPr id="31" name="Image 30">
                    <a:extLst>
                      <a:ext uri="{FF2B5EF4-FFF2-40B4-BE49-F238E27FC236}">
                        <a16:creationId xmlns:a16="http://schemas.microsoft.com/office/drawing/2014/main" id="{2438555C-1D1D-468C-8568-87FB9B1CC2EB}"/>
                      </a:ext>
                    </a:extLst>
                  </xdr:cNvPr>
                  <xdr:cNvPicPr>
                    <a:picLocks noChangeAspect="1"/>
                  </xdr:cNvPicPr>
                </xdr:nvPicPr>
                <xdr:blipFill>
                  <a:blip xmlns:r="http://schemas.openxmlformats.org/officeDocument/2006/relationships" r:embed="rId2"/>
                  <a:stretch>
                    <a:fillRect/>
                  </a:stretch>
                </xdr:blipFill>
                <xdr:spPr>
                  <a:xfrm>
                    <a:off x="4710113" y="35822283"/>
                    <a:ext cx="10283151" cy="3810000"/>
                  </a:xfrm>
                  <a:prstGeom prst="rect">
                    <a:avLst/>
                  </a:prstGeom>
                </xdr:spPr>
              </xdr:pic>
              <xdr:grpSp>
                <xdr:nvGrpSpPr>
                  <xdr:cNvPr id="32" name="Groupe 31">
                    <a:extLst>
                      <a:ext uri="{FF2B5EF4-FFF2-40B4-BE49-F238E27FC236}">
                        <a16:creationId xmlns:a16="http://schemas.microsoft.com/office/drawing/2014/main" id="{0D0D52FC-9095-4FBF-A675-7FBDB2DC8931}"/>
                      </a:ext>
                    </a:extLst>
                  </xdr:cNvPr>
                  <xdr:cNvGrpSpPr/>
                </xdr:nvGrpSpPr>
                <xdr:grpSpPr>
                  <a:xfrm>
                    <a:off x="4725060" y="39631328"/>
                    <a:ext cx="10321691" cy="11363715"/>
                    <a:chOff x="4567690" y="40202828"/>
                    <a:chExt cx="10321691" cy="11363715"/>
                  </a:xfrm>
                </xdr:grpSpPr>
                <xdr:pic>
                  <xdr:nvPicPr>
                    <xdr:cNvPr id="33" name="Image 32">
                      <a:extLst>
                        <a:ext uri="{FF2B5EF4-FFF2-40B4-BE49-F238E27FC236}">
                          <a16:creationId xmlns:a16="http://schemas.microsoft.com/office/drawing/2014/main" id="{4C7B52A1-45BE-4755-B73D-0056733B3DA7}"/>
                        </a:ext>
                      </a:extLst>
                    </xdr:cNvPr>
                    <xdr:cNvPicPr>
                      <a:picLocks noChangeAspect="1"/>
                    </xdr:cNvPicPr>
                  </xdr:nvPicPr>
                  <xdr:blipFill>
                    <a:blip xmlns:r="http://schemas.openxmlformats.org/officeDocument/2006/relationships" r:embed="rId3"/>
                    <a:stretch>
                      <a:fillRect/>
                    </a:stretch>
                  </xdr:blipFill>
                  <xdr:spPr>
                    <a:xfrm>
                      <a:off x="4567690" y="40202828"/>
                      <a:ext cx="10262003" cy="4460735"/>
                    </a:xfrm>
                    <a:prstGeom prst="rect">
                      <a:avLst/>
                    </a:prstGeom>
                  </xdr:spPr>
                </xdr:pic>
                <xdr:grpSp>
                  <xdr:nvGrpSpPr>
                    <xdr:cNvPr id="34" name="Groupe 33">
                      <a:extLst>
                        <a:ext uri="{FF2B5EF4-FFF2-40B4-BE49-F238E27FC236}">
                          <a16:creationId xmlns:a16="http://schemas.microsoft.com/office/drawing/2014/main" id="{F79BF698-7809-434C-AB1A-FE3E1EC95F93}"/>
                        </a:ext>
                      </a:extLst>
                    </xdr:cNvPr>
                    <xdr:cNvGrpSpPr/>
                  </xdr:nvGrpSpPr>
                  <xdr:grpSpPr>
                    <a:xfrm>
                      <a:off x="4571204" y="44104478"/>
                      <a:ext cx="10318177" cy="7462065"/>
                      <a:chOff x="3810000" y="45148500"/>
                      <a:chExt cx="10318177" cy="7462065"/>
                    </a:xfrm>
                  </xdr:grpSpPr>
                  <xdr:pic>
                    <xdr:nvPicPr>
                      <xdr:cNvPr id="35" name="Image 34">
                        <a:extLst>
                          <a:ext uri="{FF2B5EF4-FFF2-40B4-BE49-F238E27FC236}">
                            <a16:creationId xmlns:a16="http://schemas.microsoft.com/office/drawing/2014/main" id="{7AF5D515-9B36-452B-95B0-9F858A318533}"/>
                          </a:ext>
                        </a:extLst>
                      </xdr:cNvPr>
                      <xdr:cNvPicPr>
                        <a:picLocks noChangeAspect="1"/>
                      </xdr:cNvPicPr>
                    </xdr:nvPicPr>
                    <xdr:blipFill>
                      <a:blip xmlns:r="http://schemas.openxmlformats.org/officeDocument/2006/relationships" r:embed="rId4"/>
                      <a:stretch>
                        <a:fillRect/>
                      </a:stretch>
                    </xdr:blipFill>
                    <xdr:spPr>
                      <a:xfrm>
                        <a:off x="3810000" y="45148500"/>
                        <a:ext cx="10316029" cy="4461817"/>
                      </a:xfrm>
                      <a:prstGeom prst="rect">
                        <a:avLst/>
                      </a:prstGeom>
                    </xdr:spPr>
                  </xdr:pic>
                  <xdr:pic>
                    <xdr:nvPicPr>
                      <xdr:cNvPr id="36" name="Image 35">
                        <a:extLst>
                          <a:ext uri="{FF2B5EF4-FFF2-40B4-BE49-F238E27FC236}">
                            <a16:creationId xmlns:a16="http://schemas.microsoft.com/office/drawing/2014/main" id="{82F19156-2777-46FD-B148-F53E2733FF84}"/>
                          </a:ext>
                        </a:extLst>
                      </xdr:cNvPr>
                      <xdr:cNvPicPr>
                        <a:picLocks noChangeAspect="1"/>
                      </xdr:cNvPicPr>
                    </xdr:nvPicPr>
                    <xdr:blipFill>
                      <a:blip xmlns:r="http://schemas.openxmlformats.org/officeDocument/2006/relationships" r:embed="rId5"/>
                      <a:stretch>
                        <a:fillRect/>
                      </a:stretch>
                    </xdr:blipFill>
                    <xdr:spPr>
                      <a:xfrm>
                        <a:off x="3810000" y="48177513"/>
                        <a:ext cx="10318177" cy="4433052"/>
                      </a:xfrm>
                      <a:prstGeom prst="rect">
                        <a:avLst/>
                      </a:prstGeom>
                    </xdr:spPr>
                  </xdr:pic>
                </xdr:grpSp>
              </xdr:grpSp>
            </xdr:grpSp>
          </xdr:grpSp>
          <xdr:grpSp>
            <xdr:nvGrpSpPr>
              <xdr:cNvPr id="16" name="Groupe 15">
                <a:extLst>
                  <a:ext uri="{FF2B5EF4-FFF2-40B4-BE49-F238E27FC236}">
                    <a16:creationId xmlns:a16="http://schemas.microsoft.com/office/drawing/2014/main" id="{42DF1136-E7B6-448F-9ABF-CB64775D2747}"/>
                  </a:ext>
                </a:extLst>
              </xdr:cNvPr>
              <xdr:cNvGrpSpPr/>
            </xdr:nvGrpSpPr>
            <xdr:grpSpPr>
              <a:xfrm>
                <a:off x="2561557" y="111816"/>
                <a:ext cx="10381719" cy="23943540"/>
                <a:chOff x="2561557" y="111816"/>
                <a:chExt cx="10381719" cy="23943540"/>
              </a:xfrm>
            </xdr:grpSpPr>
            <xdr:pic>
              <xdr:nvPicPr>
                <xdr:cNvPr id="17" name="Image 16">
                  <a:extLst>
                    <a:ext uri="{FF2B5EF4-FFF2-40B4-BE49-F238E27FC236}">
                      <a16:creationId xmlns:a16="http://schemas.microsoft.com/office/drawing/2014/main" id="{3E09A714-AD4C-431F-B278-B3501C0B9881}"/>
                    </a:ext>
                  </a:extLst>
                </xdr:cNvPr>
                <xdr:cNvPicPr>
                  <a:picLocks noChangeAspect="1"/>
                </xdr:cNvPicPr>
              </xdr:nvPicPr>
              <xdr:blipFill>
                <a:blip xmlns:r="http://schemas.openxmlformats.org/officeDocument/2006/relationships" r:embed="rId6"/>
                <a:stretch>
                  <a:fillRect/>
                </a:stretch>
              </xdr:blipFill>
              <xdr:spPr>
                <a:xfrm>
                  <a:off x="2617304" y="111816"/>
                  <a:ext cx="10317409" cy="4478816"/>
                </a:xfrm>
                <a:prstGeom prst="rect">
                  <a:avLst/>
                </a:prstGeom>
              </xdr:spPr>
            </xdr:pic>
            <xdr:grpSp>
              <xdr:nvGrpSpPr>
                <xdr:cNvPr id="18" name="Groupe 17">
                  <a:extLst>
                    <a:ext uri="{FF2B5EF4-FFF2-40B4-BE49-F238E27FC236}">
                      <a16:creationId xmlns:a16="http://schemas.microsoft.com/office/drawing/2014/main" id="{D6456BD8-4784-4727-A0AB-E3D7A00AE177}"/>
                    </a:ext>
                  </a:extLst>
                </xdr:cNvPr>
                <xdr:cNvGrpSpPr/>
              </xdr:nvGrpSpPr>
              <xdr:grpSpPr>
                <a:xfrm>
                  <a:off x="2561557" y="3068902"/>
                  <a:ext cx="10381719" cy="20986454"/>
                  <a:chOff x="4457032" y="5804775"/>
                  <a:chExt cx="10381719" cy="20986454"/>
                </a:xfrm>
              </xdr:grpSpPr>
              <xdr:pic>
                <xdr:nvPicPr>
                  <xdr:cNvPr id="19" name="Image 18">
                    <a:extLst>
                      <a:ext uri="{FF2B5EF4-FFF2-40B4-BE49-F238E27FC236}">
                        <a16:creationId xmlns:a16="http://schemas.microsoft.com/office/drawing/2014/main" id="{15A1128A-FBA3-47CF-AFA3-C4997D6DE436}"/>
                      </a:ext>
                    </a:extLst>
                  </xdr:cNvPr>
                  <xdr:cNvPicPr>
                    <a:picLocks noChangeAspect="1"/>
                  </xdr:cNvPicPr>
                </xdr:nvPicPr>
                <xdr:blipFill>
                  <a:blip xmlns:r="http://schemas.openxmlformats.org/officeDocument/2006/relationships" r:embed="rId7"/>
                  <a:stretch>
                    <a:fillRect/>
                  </a:stretch>
                </xdr:blipFill>
                <xdr:spPr>
                  <a:xfrm>
                    <a:off x="4506515" y="5804775"/>
                    <a:ext cx="10323129" cy="3961559"/>
                  </a:xfrm>
                  <a:prstGeom prst="rect">
                    <a:avLst/>
                  </a:prstGeom>
                </xdr:spPr>
              </xdr:pic>
              <xdr:grpSp>
                <xdr:nvGrpSpPr>
                  <xdr:cNvPr id="20" name="Groupe 19">
                    <a:extLst>
                      <a:ext uri="{FF2B5EF4-FFF2-40B4-BE49-F238E27FC236}">
                        <a16:creationId xmlns:a16="http://schemas.microsoft.com/office/drawing/2014/main" id="{62A6F2E3-2871-48D6-99AD-84A6715D5472}"/>
                      </a:ext>
                    </a:extLst>
                  </xdr:cNvPr>
                  <xdr:cNvGrpSpPr/>
                </xdr:nvGrpSpPr>
                <xdr:grpSpPr>
                  <a:xfrm>
                    <a:off x="4457032" y="9063142"/>
                    <a:ext cx="10381719" cy="17728087"/>
                    <a:chOff x="6318071" y="12528776"/>
                    <a:chExt cx="10381719" cy="17728087"/>
                  </a:xfrm>
                </xdr:grpSpPr>
                <xdr:grpSp>
                  <xdr:nvGrpSpPr>
                    <xdr:cNvPr id="21" name="Groupe 20">
                      <a:extLst>
                        <a:ext uri="{FF2B5EF4-FFF2-40B4-BE49-F238E27FC236}">
                          <a16:creationId xmlns:a16="http://schemas.microsoft.com/office/drawing/2014/main" id="{D8D9B148-BC69-424C-B081-C0C48C18302D}"/>
                        </a:ext>
                      </a:extLst>
                    </xdr:cNvPr>
                    <xdr:cNvGrpSpPr/>
                  </xdr:nvGrpSpPr>
                  <xdr:grpSpPr>
                    <a:xfrm>
                      <a:off x="6318071" y="13530723"/>
                      <a:ext cx="10381719" cy="16726140"/>
                      <a:chOff x="4892635" y="10385536"/>
                      <a:chExt cx="10381719" cy="16726140"/>
                    </a:xfrm>
                  </xdr:grpSpPr>
                  <xdr:pic>
                    <xdr:nvPicPr>
                      <xdr:cNvPr id="23" name="Image 22">
                        <a:extLst>
                          <a:ext uri="{FF2B5EF4-FFF2-40B4-BE49-F238E27FC236}">
                            <a16:creationId xmlns:a16="http://schemas.microsoft.com/office/drawing/2014/main" id="{2D44339C-307A-4043-9B7E-A25785B278C3}"/>
                          </a:ext>
                        </a:extLst>
                      </xdr:cNvPr>
                      <xdr:cNvPicPr>
                        <a:picLocks noChangeAspect="1"/>
                      </xdr:cNvPicPr>
                    </xdr:nvPicPr>
                    <xdr:blipFill>
                      <a:blip xmlns:r="http://schemas.openxmlformats.org/officeDocument/2006/relationships" r:embed="rId8"/>
                      <a:stretch>
                        <a:fillRect/>
                      </a:stretch>
                    </xdr:blipFill>
                    <xdr:spPr>
                      <a:xfrm>
                        <a:off x="4899853" y="10385536"/>
                        <a:ext cx="10374501" cy="4427482"/>
                      </a:xfrm>
                      <a:prstGeom prst="rect">
                        <a:avLst/>
                      </a:prstGeom>
                    </xdr:spPr>
                  </xdr:pic>
                  <xdr:grpSp>
                    <xdr:nvGrpSpPr>
                      <xdr:cNvPr id="24" name="Groupe 23">
                        <a:extLst>
                          <a:ext uri="{FF2B5EF4-FFF2-40B4-BE49-F238E27FC236}">
                            <a16:creationId xmlns:a16="http://schemas.microsoft.com/office/drawing/2014/main" id="{DD6E1747-340D-4966-9E58-ABF85F1947D7}"/>
                          </a:ext>
                        </a:extLst>
                      </xdr:cNvPr>
                      <xdr:cNvGrpSpPr/>
                    </xdr:nvGrpSpPr>
                    <xdr:grpSpPr>
                      <a:xfrm>
                        <a:off x="4892635" y="14793310"/>
                        <a:ext cx="10375408" cy="12318366"/>
                        <a:chOff x="4064946" y="15240000"/>
                        <a:chExt cx="10375408" cy="12318366"/>
                      </a:xfrm>
                    </xdr:grpSpPr>
                    <xdr:pic>
                      <xdr:nvPicPr>
                        <xdr:cNvPr id="25" name="Image 24">
                          <a:extLst>
                            <a:ext uri="{FF2B5EF4-FFF2-40B4-BE49-F238E27FC236}">
                              <a16:creationId xmlns:a16="http://schemas.microsoft.com/office/drawing/2014/main" id="{50F6413E-E929-4191-9267-0A38675A25FA}"/>
                            </a:ext>
                          </a:extLst>
                        </xdr:cNvPr>
                        <xdr:cNvPicPr>
                          <a:picLocks noChangeAspect="1"/>
                        </xdr:cNvPicPr>
                      </xdr:nvPicPr>
                      <xdr:blipFill>
                        <a:blip xmlns:r="http://schemas.openxmlformats.org/officeDocument/2006/relationships" r:embed="rId9"/>
                        <a:stretch>
                          <a:fillRect/>
                        </a:stretch>
                      </xdr:blipFill>
                      <xdr:spPr>
                        <a:xfrm>
                          <a:off x="4064946" y="15240000"/>
                          <a:ext cx="10347760" cy="4486603"/>
                        </a:xfrm>
                        <a:prstGeom prst="rect">
                          <a:avLst/>
                        </a:prstGeom>
                      </xdr:spPr>
                    </xdr:pic>
                    <xdr:grpSp>
                      <xdr:nvGrpSpPr>
                        <xdr:cNvPr id="26" name="Groupe 25">
                          <a:extLst>
                            <a:ext uri="{FF2B5EF4-FFF2-40B4-BE49-F238E27FC236}">
                              <a16:creationId xmlns:a16="http://schemas.microsoft.com/office/drawing/2014/main" id="{630EA805-6046-404B-B833-116001605BCE}"/>
                            </a:ext>
                          </a:extLst>
                        </xdr:cNvPr>
                        <xdr:cNvGrpSpPr/>
                      </xdr:nvGrpSpPr>
                      <xdr:grpSpPr>
                        <a:xfrm>
                          <a:off x="4095518" y="19161672"/>
                          <a:ext cx="10344836" cy="8396694"/>
                          <a:chOff x="3451760" y="20193000"/>
                          <a:chExt cx="10344836" cy="8396694"/>
                        </a:xfrm>
                      </xdr:grpSpPr>
                      <xdr:pic>
                        <xdr:nvPicPr>
                          <xdr:cNvPr id="27" name="Image 26">
                            <a:extLst>
                              <a:ext uri="{FF2B5EF4-FFF2-40B4-BE49-F238E27FC236}">
                                <a16:creationId xmlns:a16="http://schemas.microsoft.com/office/drawing/2014/main" id="{137BC7F6-2B4E-47B2-B5D6-7960F90E275C}"/>
                              </a:ext>
                            </a:extLst>
                          </xdr:cNvPr>
                          <xdr:cNvPicPr>
                            <a:picLocks noChangeAspect="1"/>
                          </xdr:cNvPicPr>
                        </xdr:nvPicPr>
                        <xdr:blipFill>
                          <a:blip xmlns:r="http://schemas.openxmlformats.org/officeDocument/2006/relationships" r:embed="rId10"/>
                          <a:stretch>
                            <a:fillRect/>
                          </a:stretch>
                        </xdr:blipFill>
                        <xdr:spPr>
                          <a:xfrm>
                            <a:off x="3451760" y="20193000"/>
                            <a:ext cx="10319824" cy="4473466"/>
                          </a:xfrm>
                          <a:prstGeom prst="rect">
                            <a:avLst/>
                          </a:prstGeom>
                        </xdr:spPr>
                      </xdr:pic>
                      <xdr:pic>
                        <xdr:nvPicPr>
                          <xdr:cNvPr id="28" name="Image 27">
                            <a:extLst>
                              <a:ext uri="{FF2B5EF4-FFF2-40B4-BE49-F238E27FC236}">
                                <a16:creationId xmlns:a16="http://schemas.microsoft.com/office/drawing/2014/main" id="{3EEF5863-85E2-4B01-8AC8-4EF98C03AC7C}"/>
                              </a:ext>
                            </a:extLst>
                          </xdr:cNvPr>
                          <xdr:cNvPicPr>
                            <a:picLocks noChangeAspect="1"/>
                          </xdr:cNvPicPr>
                        </xdr:nvPicPr>
                        <xdr:blipFill>
                          <a:blip xmlns:r="http://schemas.openxmlformats.org/officeDocument/2006/relationships" r:embed="rId11"/>
                          <a:stretch>
                            <a:fillRect/>
                          </a:stretch>
                        </xdr:blipFill>
                        <xdr:spPr>
                          <a:xfrm>
                            <a:off x="3455276" y="24112565"/>
                            <a:ext cx="10341320" cy="4477129"/>
                          </a:xfrm>
                          <a:prstGeom prst="rect">
                            <a:avLst/>
                          </a:prstGeom>
                        </xdr:spPr>
                      </xdr:pic>
                    </xdr:grpSp>
                  </xdr:grpSp>
                </xdr:grpSp>
                <xdr:pic>
                  <xdr:nvPicPr>
                    <xdr:cNvPr id="22" name="Image 21">
                      <a:extLst>
                        <a:ext uri="{FF2B5EF4-FFF2-40B4-BE49-F238E27FC236}">
                          <a16:creationId xmlns:a16="http://schemas.microsoft.com/office/drawing/2014/main" id="{C38F2A83-F27B-4624-ACBA-9910EA052B5A}"/>
                        </a:ext>
                      </a:extLst>
                    </xdr:cNvPr>
                    <xdr:cNvPicPr>
                      <a:picLocks noChangeAspect="1"/>
                    </xdr:cNvPicPr>
                  </xdr:nvPicPr>
                  <xdr:blipFill>
                    <a:blip xmlns:r="http://schemas.openxmlformats.org/officeDocument/2006/relationships" r:embed="rId12"/>
                    <a:stretch>
                      <a:fillRect/>
                    </a:stretch>
                  </xdr:blipFill>
                  <xdr:spPr>
                    <a:xfrm>
                      <a:off x="6336735" y="12528776"/>
                      <a:ext cx="10359961" cy="3985193"/>
                    </a:xfrm>
                    <a:prstGeom prst="rect">
                      <a:avLst/>
                    </a:prstGeom>
                  </xdr:spPr>
                </xdr:pic>
              </xdr:grpSp>
            </xdr:grpSp>
          </xdr:grpSp>
        </xdr:grpSp>
        <xdr:pic>
          <xdr:nvPicPr>
            <xdr:cNvPr id="6" name="Image 5">
              <a:extLst>
                <a:ext uri="{FF2B5EF4-FFF2-40B4-BE49-F238E27FC236}">
                  <a16:creationId xmlns:a16="http://schemas.microsoft.com/office/drawing/2014/main" id="{A237A3AF-4169-424A-AF18-2DCA0B567882}"/>
                </a:ext>
              </a:extLst>
            </xdr:cNvPr>
            <xdr:cNvPicPr>
              <a:picLocks noChangeAspect="1"/>
            </xdr:cNvPicPr>
          </xdr:nvPicPr>
          <xdr:blipFill rotWithShape="1">
            <a:blip xmlns:r="http://schemas.openxmlformats.org/officeDocument/2006/relationships" r:embed="rId4"/>
            <a:srcRect l="6945" t="27521" r="88763" b="26047"/>
            <a:stretch/>
          </xdr:blipFill>
          <xdr:spPr>
            <a:xfrm>
              <a:off x="2598964" y="20859750"/>
              <a:ext cx="442912" cy="2071687"/>
            </a:xfrm>
            <a:prstGeom prst="rect">
              <a:avLst/>
            </a:prstGeom>
          </xdr:spPr>
        </xdr:pic>
        <xdr:pic>
          <xdr:nvPicPr>
            <xdr:cNvPr id="7" name="Image 6">
              <a:extLst>
                <a:ext uri="{FF2B5EF4-FFF2-40B4-BE49-F238E27FC236}">
                  <a16:creationId xmlns:a16="http://schemas.microsoft.com/office/drawing/2014/main" id="{0A927223-369E-439F-84B2-0EA37AAE2248}"/>
                </a:ext>
              </a:extLst>
            </xdr:cNvPr>
            <xdr:cNvPicPr>
              <a:picLocks noChangeAspect="1"/>
            </xdr:cNvPicPr>
          </xdr:nvPicPr>
          <xdr:blipFill rotWithShape="1">
            <a:blip xmlns:r="http://schemas.openxmlformats.org/officeDocument/2006/relationships" r:embed="rId4"/>
            <a:srcRect l="6945" t="27521" r="88763" b="26047"/>
            <a:stretch/>
          </xdr:blipFill>
          <xdr:spPr>
            <a:xfrm>
              <a:off x="2590800" y="16973550"/>
              <a:ext cx="442912" cy="2071687"/>
            </a:xfrm>
            <a:prstGeom prst="rect">
              <a:avLst/>
            </a:prstGeom>
          </xdr:spPr>
        </xdr:pic>
        <xdr:pic>
          <xdr:nvPicPr>
            <xdr:cNvPr id="8" name="Image 7">
              <a:extLst>
                <a:ext uri="{FF2B5EF4-FFF2-40B4-BE49-F238E27FC236}">
                  <a16:creationId xmlns:a16="http://schemas.microsoft.com/office/drawing/2014/main" id="{9B3FA7C9-1A48-4E5E-A683-77B1F92E7670}"/>
                </a:ext>
              </a:extLst>
            </xdr:cNvPr>
            <xdr:cNvPicPr>
              <a:picLocks noChangeAspect="1"/>
            </xdr:cNvPicPr>
          </xdr:nvPicPr>
          <xdr:blipFill rotWithShape="1">
            <a:blip xmlns:r="http://schemas.openxmlformats.org/officeDocument/2006/relationships" r:embed="rId4"/>
            <a:srcRect l="6945" t="27521" r="88763" b="26047"/>
            <a:stretch/>
          </xdr:blipFill>
          <xdr:spPr>
            <a:xfrm>
              <a:off x="2563586" y="13013870"/>
              <a:ext cx="442912" cy="2071687"/>
            </a:xfrm>
            <a:prstGeom prst="rect">
              <a:avLst/>
            </a:prstGeom>
          </xdr:spPr>
        </xdr:pic>
        <xdr:pic>
          <xdr:nvPicPr>
            <xdr:cNvPr id="9" name="Image 8">
              <a:extLst>
                <a:ext uri="{FF2B5EF4-FFF2-40B4-BE49-F238E27FC236}">
                  <a16:creationId xmlns:a16="http://schemas.microsoft.com/office/drawing/2014/main" id="{D2680B5E-72FE-46FF-8BD6-1A158B075591}"/>
                </a:ext>
              </a:extLst>
            </xdr:cNvPr>
            <xdr:cNvPicPr>
              <a:picLocks noChangeAspect="1"/>
            </xdr:cNvPicPr>
          </xdr:nvPicPr>
          <xdr:blipFill rotWithShape="1">
            <a:blip xmlns:r="http://schemas.openxmlformats.org/officeDocument/2006/relationships" r:embed="rId4"/>
            <a:srcRect l="6945" t="27521" r="88763" b="26047"/>
            <a:stretch/>
          </xdr:blipFill>
          <xdr:spPr>
            <a:xfrm>
              <a:off x="2577193" y="8550728"/>
              <a:ext cx="442912" cy="2071687"/>
            </a:xfrm>
            <a:prstGeom prst="rect">
              <a:avLst/>
            </a:prstGeom>
          </xdr:spPr>
        </xdr:pic>
        <xdr:pic>
          <xdr:nvPicPr>
            <xdr:cNvPr id="10" name="Image 9">
              <a:extLst>
                <a:ext uri="{FF2B5EF4-FFF2-40B4-BE49-F238E27FC236}">
                  <a16:creationId xmlns:a16="http://schemas.microsoft.com/office/drawing/2014/main" id="{058973B4-0B97-487D-8B84-2E2E236BC994}"/>
                </a:ext>
              </a:extLst>
            </xdr:cNvPr>
            <xdr:cNvPicPr>
              <a:picLocks noChangeAspect="1"/>
            </xdr:cNvPicPr>
          </xdr:nvPicPr>
          <xdr:blipFill rotWithShape="1">
            <a:blip xmlns:r="http://schemas.openxmlformats.org/officeDocument/2006/relationships" r:embed="rId7"/>
            <a:srcRect l="11" t="60859" r="96129"/>
            <a:stretch/>
          </xdr:blipFill>
          <xdr:spPr>
            <a:xfrm>
              <a:off x="2598964" y="3932464"/>
              <a:ext cx="414339" cy="1612445"/>
            </a:xfrm>
            <a:prstGeom prst="rect">
              <a:avLst/>
            </a:prstGeom>
          </xdr:spPr>
        </xdr:pic>
        <xdr:pic>
          <xdr:nvPicPr>
            <xdr:cNvPr id="11" name="Image 10">
              <a:extLst>
                <a:ext uri="{FF2B5EF4-FFF2-40B4-BE49-F238E27FC236}">
                  <a16:creationId xmlns:a16="http://schemas.microsoft.com/office/drawing/2014/main" id="{773586F2-7E21-4A54-B2EA-BA614CA41682}"/>
                </a:ext>
              </a:extLst>
            </xdr:cNvPr>
            <xdr:cNvPicPr>
              <a:picLocks noChangeAspect="1"/>
            </xdr:cNvPicPr>
          </xdr:nvPicPr>
          <xdr:blipFill rotWithShape="1">
            <a:blip xmlns:r="http://schemas.openxmlformats.org/officeDocument/2006/relationships" r:embed="rId4"/>
            <a:srcRect l="6945" t="27521" r="88763" b="26047"/>
            <a:stretch/>
          </xdr:blipFill>
          <xdr:spPr>
            <a:xfrm>
              <a:off x="2612571" y="25384125"/>
              <a:ext cx="442912" cy="2071687"/>
            </a:xfrm>
            <a:prstGeom prst="rect">
              <a:avLst/>
            </a:prstGeom>
          </xdr:spPr>
        </xdr:pic>
        <xdr:pic>
          <xdr:nvPicPr>
            <xdr:cNvPr id="12" name="Image 11">
              <a:extLst>
                <a:ext uri="{FF2B5EF4-FFF2-40B4-BE49-F238E27FC236}">
                  <a16:creationId xmlns:a16="http://schemas.microsoft.com/office/drawing/2014/main" id="{307A72A1-4611-4A7D-8714-A60BCD80F8F5}"/>
                </a:ext>
              </a:extLst>
            </xdr:cNvPr>
            <xdr:cNvPicPr>
              <a:picLocks noChangeAspect="1"/>
            </xdr:cNvPicPr>
          </xdr:nvPicPr>
          <xdr:blipFill rotWithShape="1">
            <a:blip xmlns:r="http://schemas.openxmlformats.org/officeDocument/2006/relationships" r:embed="rId4"/>
            <a:srcRect l="6945" t="27521" r="88763" b="26047"/>
            <a:stretch/>
          </xdr:blipFill>
          <xdr:spPr>
            <a:xfrm>
              <a:off x="2588758" y="29051250"/>
              <a:ext cx="442912" cy="2071687"/>
            </a:xfrm>
            <a:prstGeom prst="rect">
              <a:avLst/>
            </a:prstGeom>
          </xdr:spPr>
        </xdr:pic>
        <xdr:pic>
          <xdr:nvPicPr>
            <xdr:cNvPr id="13" name="Image 12">
              <a:extLst>
                <a:ext uri="{FF2B5EF4-FFF2-40B4-BE49-F238E27FC236}">
                  <a16:creationId xmlns:a16="http://schemas.microsoft.com/office/drawing/2014/main" id="{ABE08ABC-F682-4777-9A0E-BCDEFFEE013F}"/>
                </a:ext>
              </a:extLst>
            </xdr:cNvPr>
            <xdr:cNvPicPr>
              <a:picLocks noChangeAspect="1"/>
            </xdr:cNvPicPr>
          </xdr:nvPicPr>
          <xdr:blipFill rotWithShape="1">
            <a:blip xmlns:r="http://schemas.openxmlformats.org/officeDocument/2006/relationships" r:embed="rId4"/>
            <a:srcRect l="6945" t="27521" r="88763" b="26047"/>
            <a:stretch/>
          </xdr:blipFill>
          <xdr:spPr>
            <a:xfrm>
              <a:off x="2571750" y="32837438"/>
              <a:ext cx="442912" cy="2071687"/>
            </a:xfrm>
            <a:prstGeom prst="rect">
              <a:avLst/>
            </a:prstGeom>
          </xdr:spPr>
        </xdr:pic>
        <xdr:pic>
          <xdr:nvPicPr>
            <xdr:cNvPr id="14" name="Image 13">
              <a:extLst>
                <a:ext uri="{FF2B5EF4-FFF2-40B4-BE49-F238E27FC236}">
                  <a16:creationId xmlns:a16="http://schemas.microsoft.com/office/drawing/2014/main" id="{3D96AD9B-7AFB-4047-A6DE-FB22F49918E0}"/>
                </a:ext>
              </a:extLst>
            </xdr:cNvPr>
            <xdr:cNvPicPr>
              <a:picLocks noChangeAspect="1"/>
            </xdr:cNvPicPr>
          </xdr:nvPicPr>
          <xdr:blipFill rotWithShape="1">
            <a:blip xmlns:r="http://schemas.openxmlformats.org/officeDocument/2006/relationships" r:embed="rId4"/>
            <a:srcRect l="6945" t="27521" r="88763" b="26047"/>
            <a:stretch/>
          </xdr:blipFill>
          <xdr:spPr>
            <a:xfrm>
              <a:off x="2581275" y="36885563"/>
              <a:ext cx="442912" cy="2071687"/>
            </a:xfrm>
            <a:prstGeom prst="rect">
              <a:avLst/>
            </a:prstGeom>
          </xdr:spPr>
        </xdr:pic>
      </xdr:grpSp>
      <xdr:pic>
        <xdr:nvPicPr>
          <xdr:cNvPr id="4" name="Image 3">
            <a:extLst>
              <a:ext uri="{FF2B5EF4-FFF2-40B4-BE49-F238E27FC236}">
                <a16:creationId xmlns:a16="http://schemas.microsoft.com/office/drawing/2014/main" id="{96444CC7-4C4C-4853-A4A0-25041CE50C23}"/>
              </a:ext>
            </a:extLst>
          </xdr:cNvPr>
          <xdr:cNvPicPr>
            <a:picLocks noChangeAspect="1"/>
          </xdr:cNvPicPr>
        </xdr:nvPicPr>
        <xdr:blipFill rotWithShape="1">
          <a:blip xmlns:r="http://schemas.openxmlformats.org/officeDocument/2006/relationships" r:embed="rId4"/>
          <a:srcRect l="6945" t="27521" r="88763" b="26047"/>
          <a:stretch/>
        </xdr:blipFill>
        <xdr:spPr>
          <a:xfrm>
            <a:off x="13185682" y="7975866"/>
            <a:ext cx="442912" cy="2071687"/>
          </a:xfrm>
          <a:prstGeom prst="rect">
            <a:avLst/>
          </a:prstGeom>
        </xdr:spPr>
      </xdr:pic>
    </xdr:grpSp>
    <xdr:clientData/>
  </xdr:twoCellAnchor>
  <xdr:twoCellAnchor editAs="oneCell">
    <xdr:from>
      <xdr:col>14</xdr:col>
      <xdr:colOff>11206</xdr:colOff>
      <xdr:row>7</xdr:row>
      <xdr:rowOff>78441</xdr:rowOff>
    </xdr:from>
    <xdr:to>
      <xdr:col>26</xdr:col>
      <xdr:colOff>739588</xdr:colOff>
      <xdr:row>38</xdr:row>
      <xdr:rowOff>25302</xdr:rowOff>
    </xdr:to>
    <xdr:pic>
      <xdr:nvPicPr>
        <xdr:cNvPr id="37" name="Image 36">
          <a:extLst>
            <a:ext uri="{FF2B5EF4-FFF2-40B4-BE49-F238E27FC236}">
              <a16:creationId xmlns:a16="http://schemas.microsoft.com/office/drawing/2014/main" id="{C738C021-1809-4465-BC55-82589B62493E}"/>
            </a:ext>
          </a:extLst>
        </xdr:cNvPr>
        <xdr:cNvPicPr>
          <a:picLocks noChangeAspect="1"/>
        </xdr:cNvPicPr>
      </xdr:nvPicPr>
      <xdr:blipFill>
        <a:blip xmlns:r="http://schemas.openxmlformats.org/officeDocument/2006/relationships" r:embed="rId13"/>
        <a:stretch>
          <a:fillRect/>
        </a:stretch>
      </xdr:blipFill>
      <xdr:spPr>
        <a:xfrm>
          <a:off x="10822081" y="2364441"/>
          <a:ext cx="9872382" cy="5909511"/>
        </a:xfrm>
        <a:prstGeom prst="rect">
          <a:avLst/>
        </a:prstGeom>
      </xdr:spPr>
    </xdr:pic>
    <xdr:clientData/>
  </xdr:twoCellAnchor>
  <xdr:twoCellAnchor>
    <xdr:from>
      <xdr:col>14</xdr:col>
      <xdr:colOff>33619</xdr:colOff>
      <xdr:row>41</xdr:row>
      <xdr:rowOff>135717</xdr:rowOff>
    </xdr:from>
    <xdr:to>
      <xdr:col>26</xdr:col>
      <xdr:colOff>717177</xdr:colOff>
      <xdr:row>50</xdr:row>
      <xdr:rowOff>182554</xdr:rowOff>
    </xdr:to>
    <xdr:grpSp>
      <xdr:nvGrpSpPr>
        <xdr:cNvPr id="38" name="Groupe 37">
          <a:extLst>
            <a:ext uri="{FF2B5EF4-FFF2-40B4-BE49-F238E27FC236}">
              <a16:creationId xmlns:a16="http://schemas.microsoft.com/office/drawing/2014/main" id="{EE515BA2-FAD5-428F-B93B-409CE5D38BAB}"/>
            </a:ext>
          </a:extLst>
        </xdr:cNvPr>
        <xdr:cNvGrpSpPr>
          <a:grpSpLocks noChangeAspect="1"/>
        </xdr:cNvGrpSpPr>
      </xdr:nvGrpSpPr>
      <xdr:grpSpPr>
        <a:xfrm>
          <a:off x="10851298" y="9238896"/>
          <a:ext cx="9827558" cy="1761337"/>
          <a:chOff x="-712008" y="2183326"/>
          <a:chExt cx="13427876" cy="2390291"/>
        </a:xfrm>
      </xdr:grpSpPr>
      <xdr:grpSp>
        <xdr:nvGrpSpPr>
          <xdr:cNvPr id="39" name="Groupe 38">
            <a:extLst>
              <a:ext uri="{FF2B5EF4-FFF2-40B4-BE49-F238E27FC236}">
                <a16:creationId xmlns:a16="http://schemas.microsoft.com/office/drawing/2014/main" id="{4D750F9A-AF88-45F2-90B7-8EF44ED34EEC}"/>
              </a:ext>
            </a:extLst>
          </xdr:cNvPr>
          <xdr:cNvGrpSpPr/>
        </xdr:nvGrpSpPr>
        <xdr:grpSpPr>
          <a:xfrm>
            <a:off x="-712008" y="2183326"/>
            <a:ext cx="2907376" cy="2314951"/>
            <a:chOff x="215092" y="101600"/>
            <a:chExt cx="2907376" cy="2314951"/>
          </a:xfrm>
        </xdr:grpSpPr>
        <xdr:pic>
          <xdr:nvPicPr>
            <xdr:cNvPr id="52" name="Image 51">
              <a:extLst>
                <a:ext uri="{FF2B5EF4-FFF2-40B4-BE49-F238E27FC236}">
                  <a16:creationId xmlns:a16="http://schemas.microsoft.com/office/drawing/2014/main" id="{0D224921-0FE3-43AD-9F3D-63C1758DF898}"/>
                </a:ext>
              </a:extLst>
            </xdr:cNvPr>
            <xdr:cNvPicPr>
              <a:picLocks noChangeAspect="1"/>
            </xdr:cNvPicPr>
          </xdr:nvPicPr>
          <xdr:blipFill>
            <a:blip xmlns:r="http://schemas.openxmlformats.org/officeDocument/2006/relationships" r:embed="rId14"/>
            <a:stretch>
              <a:fillRect/>
            </a:stretch>
          </xdr:blipFill>
          <xdr:spPr>
            <a:xfrm>
              <a:off x="215092" y="101600"/>
              <a:ext cx="2773034" cy="2314951"/>
            </a:xfrm>
            <a:prstGeom prst="rect">
              <a:avLst/>
            </a:prstGeom>
          </xdr:spPr>
        </xdr:pic>
        <xdr:pic>
          <xdr:nvPicPr>
            <xdr:cNvPr id="53" name="Image 52">
              <a:extLst>
                <a:ext uri="{FF2B5EF4-FFF2-40B4-BE49-F238E27FC236}">
                  <a16:creationId xmlns:a16="http://schemas.microsoft.com/office/drawing/2014/main" id="{866BAFD6-1A9F-4604-AA67-534307B07E6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777584" y="693071"/>
              <a:ext cx="344884" cy="344884"/>
            </a:xfrm>
            <a:prstGeom prst="rect">
              <a:avLst/>
            </a:prstGeom>
          </xdr:spPr>
        </xdr:pic>
      </xdr:grpSp>
      <xdr:grpSp>
        <xdr:nvGrpSpPr>
          <xdr:cNvPr id="40" name="Groupe 39">
            <a:extLst>
              <a:ext uri="{FF2B5EF4-FFF2-40B4-BE49-F238E27FC236}">
                <a16:creationId xmlns:a16="http://schemas.microsoft.com/office/drawing/2014/main" id="{935EDA02-18D6-400C-9B5C-2BE65904EF46}"/>
              </a:ext>
            </a:extLst>
          </xdr:cNvPr>
          <xdr:cNvGrpSpPr/>
        </xdr:nvGrpSpPr>
        <xdr:grpSpPr>
          <a:xfrm>
            <a:off x="2787846" y="2183326"/>
            <a:ext cx="2887415" cy="2388239"/>
            <a:chOff x="2988126" y="1037955"/>
            <a:chExt cx="2887415" cy="2388239"/>
          </a:xfrm>
        </xdr:grpSpPr>
        <xdr:pic>
          <xdr:nvPicPr>
            <xdr:cNvPr id="50" name="Image 49">
              <a:extLst>
                <a:ext uri="{FF2B5EF4-FFF2-40B4-BE49-F238E27FC236}">
                  <a16:creationId xmlns:a16="http://schemas.microsoft.com/office/drawing/2014/main" id="{3316022E-76B6-401B-809C-17AFDEEB3FB8}"/>
                </a:ext>
              </a:extLst>
            </xdr:cNvPr>
            <xdr:cNvPicPr>
              <a:picLocks noChangeAspect="1"/>
            </xdr:cNvPicPr>
          </xdr:nvPicPr>
          <xdr:blipFill rotWithShape="1">
            <a:blip xmlns:r="http://schemas.openxmlformats.org/officeDocument/2006/relationships" r:embed="rId16"/>
            <a:srcRect l="42206" t="61683" r="46204" b="10508"/>
            <a:stretch/>
          </xdr:blipFill>
          <xdr:spPr>
            <a:xfrm>
              <a:off x="2988126" y="1037955"/>
              <a:ext cx="2887415" cy="2388239"/>
            </a:xfrm>
            <a:prstGeom prst="rect">
              <a:avLst/>
            </a:prstGeom>
          </xdr:spPr>
        </xdr:pic>
        <xdr:pic>
          <xdr:nvPicPr>
            <xdr:cNvPr id="51" name="Image 50">
              <a:extLst>
                <a:ext uri="{FF2B5EF4-FFF2-40B4-BE49-F238E27FC236}">
                  <a16:creationId xmlns:a16="http://schemas.microsoft.com/office/drawing/2014/main" id="{9DFA646C-1B1A-4F08-B365-62DE8512E85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07984" y="1818262"/>
              <a:ext cx="344884" cy="344884"/>
            </a:xfrm>
            <a:prstGeom prst="rect">
              <a:avLst/>
            </a:prstGeom>
          </xdr:spPr>
        </xdr:pic>
      </xdr:grpSp>
      <xdr:grpSp>
        <xdr:nvGrpSpPr>
          <xdr:cNvPr id="41" name="Groupe 40">
            <a:extLst>
              <a:ext uri="{FF2B5EF4-FFF2-40B4-BE49-F238E27FC236}">
                <a16:creationId xmlns:a16="http://schemas.microsoft.com/office/drawing/2014/main" id="{3A6E77A6-9815-40D0-8464-0C544806F0DF}"/>
              </a:ext>
            </a:extLst>
          </xdr:cNvPr>
          <xdr:cNvGrpSpPr/>
        </xdr:nvGrpSpPr>
        <xdr:grpSpPr>
          <a:xfrm>
            <a:off x="6402081" y="2183326"/>
            <a:ext cx="2797574" cy="2380392"/>
            <a:chOff x="5875541" y="2179291"/>
            <a:chExt cx="2797574" cy="2380392"/>
          </a:xfrm>
        </xdr:grpSpPr>
        <xdr:pic>
          <xdr:nvPicPr>
            <xdr:cNvPr id="48" name="Image 47">
              <a:extLst>
                <a:ext uri="{FF2B5EF4-FFF2-40B4-BE49-F238E27FC236}">
                  <a16:creationId xmlns:a16="http://schemas.microsoft.com/office/drawing/2014/main" id="{EDB5B32B-CEF3-4012-8211-EABD227D51C0}"/>
                </a:ext>
              </a:extLst>
            </xdr:cNvPr>
            <xdr:cNvPicPr>
              <a:picLocks noChangeAspect="1"/>
            </xdr:cNvPicPr>
          </xdr:nvPicPr>
          <xdr:blipFill>
            <a:blip xmlns:r="http://schemas.openxmlformats.org/officeDocument/2006/relationships" r:embed="rId17"/>
            <a:stretch>
              <a:fillRect/>
            </a:stretch>
          </xdr:blipFill>
          <xdr:spPr>
            <a:xfrm>
              <a:off x="5875541" y="2179291"/>
              <a:ext cx="2797574" cy="2380392"/>
            </a:xfrm>
            <a:prstGeom prst="rect">
              <a:avLst/>
            </a:prstGeom>
          </xdr:spPr>
        </xdr:pic>
        <xdr:pic>
          <xdr:nvPicPr>
            <xdr:cNvPr id="49" name="Image 48">
              <a:extLst>
                <a:ext uri="{FF2B5EF4-FFF2-40B4-BE49-F238E27FC236}">
                  <a16:creationId xmlns:a16="http://schemas.microsoft.com/office/drawing/2014/main" id="{E328F8C4-5355-4E2A-8F28-5AE268DE9FA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09122" y="3990601"/>
              <a:ext cx="344884" cy="344884"/>
            </a:xfrm>
            <a:prstGeom prst="rect">
              <a:avLst/>
            </a:prstGeom>
          </xdr:spPr>
        </xdr:pic>
      </xdr:grpSp>
      <xdr:grpSp>
        <xdr:nvGrpSpPr>
          <xdr:cNvPr id="42" name="Groupe 41">
            <a:extLst>
              <a:ext uri="{FF2B5EF4-FFF2-40B4-BE49-F238E27FC236}">
                <a16:creationId xmlns:a16="http://schemas.microsoft.com/office/drawing/2014/main" id="{3833E7C3-E5F9-4503-87BB-D71FFFAB08B4}"/>
              </a:ext>
            </a:extLst>
          </xdr:cNvPr>
          <xdr:cNvGrpSpPr/>
        </xdr:nvGrpSpPr>
        <xdr:grpSpPr>
          <a:xfrm>
            <a:off x="9926475" y="2183326"/>
            <a:ext cx="2789393" cy="2390291"/>
            <a:chOff x="8673115" y="2967898"/>
            <a:chExt cx="2789393" cy="2390291"/>
          </a:xfrm>
        </xdr:grpSpPr>
        <xdr:pic>
          <xdr:nvPicPr>
            <xdr:cNvPr id="46" name="Image 45">
              <a:extLst>
                <a:ext uri="{FF2B5EF4-FFF2-40B4-BE49-F238E27FC236}">
                  <a16:creationId xmlns:a16="http://schemas.microsoft.com/office/drawing/2014/main" id="{8CD17802-0E5C-4AAC-B1D8-73FECC052325}"/>
                </a:ext>
              </a:extLst>
            </xdr:cNvPr>
            <xdr:cNvPicPr>
              <a:picLocks noChangeAspect="1"/>
            </xdr:cNvPicPr>
          </xdr:nvPicPr>
          <xdr:blipFill>
            <a:blip xmlns:r="http://schemas.openxmlformats.org/officeDocument/2006/relationships" r:embed="rId18"/>
            <a:stretch>
              <a:fillRect/>
            </a:stretch>
          </xdr:blipFill>
          <xdr:spPr>
            <a:xfrm>
              <a:off x="8673115" y="2967898"/>
              <a:ext cx="2789393" cy="2339491"/>
            </a:xfrm>
            <a:prstGeom prst="rect">
              <a:avLst/>
            </a:prstGeom>
          </xdr:spPr>
        </xdr:pic>
        <xdr:pic>
          <xdr:nvPicPr>
            <xdr:cNvPr id="47" name="Image 46">
              <a:extLst>
                <a:ext uri="{FF2B5EF4-FFF2-40B4-BE49-F238E27FC236}">
                  <a16:creationId xmlns:a16="http://schemas.microsoft.com/office/drawing/2014/main" id="{EF6D24C5-1C87-414E-B268-A25297CA26D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379522" y="5013305"/>
              <a:ext cx="344884" cy="344884"/>
            </a:xfrm>
            <a:prstGeom prst="rect">
              <a:avLst/>
            </a:prstGeom>
          </xdr:spPr>
        </xdr:pic>
      </xdr:grpSp>
      <xdr:sp macro="" textlink="">
        <xdr:nvSpPr>
          <xdr:cNvPr id="43" name="Flèche droite 46">
            <a:extLst>
              <a:ext uri="{FF2B5EF4-FFF2-40B4-BE49-F238E27FC236}">
                <a16:creationId xmlns:a16="http://schemas.microsoft.com/office/drawing/2014/main" id="{72ABBDDE-64A8-4FBF-AFF2-A3F49BBA3942}"/>
              </a:ext>
            </a:extLst>
          </xdr:cNvPr>
          <xdr:cNvSpPr/>
        </xdr:nvSpPr>
        <xdr:spPr>
          <a:xfrm>
            <a:off x="2265686" y="3233957"/>
            <a:ext cx="317500" cy="27912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sp macro="" textlink="">
        <xdr:nvSpPr>
          <xdr:cNvPr id="44" name="Flèche droite 47">
            <a:extLst>
              <a:ext uri="{FF2B5EF4-FFF2-40B4-BE49-F238E27FC236}">
                <a16:creationId xmlns:a16="http://schemas.microsoft.com/office/drawing/2014/main" id="{9B2E50FB-5749-421A-AC4C-6E3AC0D6EE9F}"/>
              </a:ext>
            </a:extLst>
          </xdr:cNvPr>
          <xdr:cNvSpPr/>
        </xdr:nvSpPr>
        <xdr:spPr>
          <a:xfrm>
            <a:off x="5879921" y="3213506"/>
            <a:ext cx="317500" cy="27912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sp macro="" textlink="">
        <xdr:nvSpPr>
          <xdr:cNvPr id="45" name="Flèche droite 48">
            <a:extLst>
              <a:ext uri="{FF2B5EF4-FFF2-40B4-BE49-F238E27FC236}">
                <a16:creationId xmlns:a16="http://schemas.microsoft.com/office/drawing/2014/main" id="{D2AF0C78-9BA0-4932-8AF2-2A5BCFBF9227}"/>
              </a:ext>
            </a:extLst>
          </xdr:cNvPr>
          <xdr:cNvSpPr/>
        </xdr:nvSpPr>
        <xdr:spPr>
          <a:xfrm>
            <a:off x="9429536" y="3201236"/>
            <a:ext cx="317500" cy="27912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grpSp>
    <xdr:clientData/>
  </xdr:twoCellAnchor>
  <xdr:twoCellAnchor editAs="oneCell">
    <xdr:from>
      <xdr:col>14</xdr:col>
      <xdr:colOff>33618</xdr:colOff>
      <xdr:row>57</xdr:row>
      <xdr:rowOff>76200</xdr:rowOff>
    </xdr:from>
    <xdr:to>
      <xdr:col>24</xdr:col>
      <xdr:colOff>368103</xdr:colOff>
      <xdr:row>83</xdr:row>
      <xdr:rowOff>105470</xdr:rowOff>
    </xdr:to>
    <xdr:pic>
      <xdr:nvPicPr>
        <xdr:cNvPr id="54" name="Image 53">
          <a:extLst>
            <a:ext uri="{FF2B5EF4-FFF2-40B4-BE49-F238E27FC236}">
              <a16:creationId xmlns:a16="http://schemas.microsoft.com/office/drawing/2014/main" id="{CEE8A212-CEB3-4D42-8290-9051CE7F951A}"/>
            </a:ext>
          </a:extLst>
        </xdr:cNvPr>
        <xdr:cNvPicPr>
          <a:picLocks noChangeAspect="1"/>
        </xdr:cNvPicPr>
      </xdr:nvPicPr>
      <xdr:blipFill>
        <a:blip xmlns:r="http://schemas.openxmlformats.org/officeDocument/2006/relationships" r:embed="rId19"/>
        <a:stretch>
          <a:fillRect/>
        </a:stretch>
      </xdr:blipFill>
      <xdr:spPr>
        <a:xfrm>
          <a:off x="10844493" y="12258675"/>
          <a:ext cx="7954485" cy="4982270"/>
        </a:xfrm>
        <a:prstGeom prst="rect">
          <a:avLst/>
        </a:prstGeom>
      </xdr:spPr>
    </xdr:pic>
    <xdr:clientData/>
  </xdr:twoCellAnchor>
  <xdr:twoCellAnchor editAs="oneCell">
    <xdr:from>
      <xdr:col>14</xdr:col>
      <xdr:colOff>43143</xdr:colOff>
      <xdr:row>89</xdr:row>
      <xdr:rowOff>85725</xdr:rowOff>
    </xdr:from>
    <xdr:to>
      <xdr:col>24</xdr:col>
      <xdr:colOff>425260</xdr:colOff>
      <xdr:row>124</xdr:row>
      <xdr:rowOff>19971</xdr:rowOff>
    </xdr:to>
    <xdr:pic>
      <xdr:nvPicPr>
        <xdr:cNvPr id="55" name="Image 54">
          <a:extLst>
            <a:ext uri="{FF2B5EF4-FFF2-40B4-BE49-F238E27FC236}">
              <a16:creationId xmlns:a16="http://schemas.microsoft.com/office/drawing/2014/main" id="{6CB0F213-22FC-43B9-9839-9349AB8DFFD6}"/>
            </a:ext>
          </a:extLst>
        </xdr:cNvPr>
        <xdr:cNvPicPr>
          <a:picLocks noChangeAspect="1"/>
        </xdr:cNvPicPr>
      </xdr:nvPicPr>
      <xdr:blipFill>
        <a:blip xmlns:r="http://schemas.openxmlformats.org/officeDocument/2006/relationships" r:embed="rId20"/>
        <a:stretch>
          <a:fillRect/>
        </a:stretch>
      </xdr:blipFill>
      <xdr:spPr>
        <a:xfrm>
          <a:off x="10854018" y="18373725"/>
          <a:ext cx="8002117" cy="6601746"/>
        </a:xfrm>
        <a:prstGeom prst="rect">
          <a:avLst/>
        </a:prstGeom>
      </xdr:spPr>
    </xdr:pic>
    <xdr:clientData/>
  </xdr:twoCellAnchor>
  <xdr:twoCellAnchor>
    <xdr:from>
      <xdr:col>28</xdr:col>
      <xdr:colOff>194452</xdr:colOff>
      <xdr:row>12</xdr:row>
      <xdr:rowOff>69273</xdr:rowOff>
    </xdr:from>
    <xdr:to>
      <xdr:col>40</xdr:col>
      <xdr:colOff>725635</xdr:colOff>
      <xdr:row>202</xdr:row>
      <xdr:rowOff>69273</xdr:rowOff>
    </xdr:to>
    <xdr:grpSp>
      <xdr:nvGrpSpPr>
        <xdr:cNvPr id="56" name="Groupe 55">
          <a:extLst>
            <a:ext uri="{FF2B5EF4-FFF2-40B4-BE49-F238E27FC236}">
              <a16:creationId xmlns:a16="http://schemas.microsoft.com/office/drawing/2014/main" id="{73B96926-1FE2-4513-842E-D57DC16B84EA}"/>
            </a:ext>
          </a:extLst>
        </xdr:cNvPr>
        <xdr:cNvGrpSpPr>
          <a:grpSpLocks noChangeAspect="1"/>
        </xdr:cNvGrpSpPr>
      </xdr:nvGrpSpPr>
      <xdr:grpSpPr>
        <a:xfrm>
          <a:off x="21680131" y="3375809"/>
          <a:ext cx="9675183" cy="36535178"/>
          <a:chOff x="21295367" y="2657475"/>
          <a:chExt cx="9944905" cy="37299900"/>
        </a:xfrm>
      </xdr:grpSpPr>
      <xdr:pic>
        <xdr:nvPicPr>
          <xdr:cNvPr id="57" name="Image 56">
            <a:extLst>
              <a:ext uri="{FF2B5EF4-FFF2-40B4-BE49-F238E27FC236}">
                <a16:creationId xmlns:a16="http://schemas.microsoft.com/office/drawing/2014/main" id="{A3F37C02-E9F6-4CC3-A6C8-4774B2E66DAB}"/>
              </a:ext>
            </a:extLst>
          </xdr:cNvPr>
          <xdr:cNvPicPr>
            <a:picLocks noChangeAspect="1"/>
          </xdr:cNvPicPr>
        </xdr:nvPicPr>
        <xdr:blipFill>
          <a:blip xmlns:r="http://schemas.openxmlformats.org/officeDocument/2006/relationships" r:embed="rId21"/>
          <a:stretch>
            <a:fillRect/>
          </a:stretch>
        </xdr:blipFill>
        <xdr:spPr>
          <a:xfrm>
            <a:off x="21307425" y="33669377"/>
            <a:ext cx="9903064" cy="4278349"/>
          </a:xfrm>
          <a:prstGeom prst="rect">
            <a:avLst/>
          </a:prstGeom>
        </xdr:spPr>
      </xdr:pic>
      <xdr:grpSp>
        <xdr:nvGrpSpPr>
          <xdr:cNvPr id="58" name="Groupe 57">
            <a:extLst>
              <a:ext uri="{FF2B5EF4-FFF2-40B4-BE49-F238E27FC236}">
                <a16:creationId xmlns:a16="http://schemas.microsoft.com/office/drawing/2014/main" id="{901D7A81-0984-4473-A28B-2F7BB6FF820B}"/>
              </a:ext>
            </a:extLst>
          </xdr:cNvPr>
          <xdr:cNvGrpSpPr/>
        </xdr:nvGrpSpPr>
        <xdr:grpSpPr>
          <a:xfrm>
            <a:off x="21295367" y="2657475"/>
            <a:ext cx="9944905" cy="37299900"/>
            <a:chOff x="21295367" y="2657475"/>
            <a:chExt cx="9944905" cy="37299900"/>
          </a:xfrm>
        </xdr:grpSpPr>
        <xdr:pic>
          <xdr:nvPicPr>
            <xdr:cNvPr id="59" name="Image 58">
              <a:extLst>
                <a:ext uri="{FF2B5EF4-FFF2-40B4-BE49-F238E27FC236}">
                  <a16:creationId xmlns:a16="http://schemas.microsoft.com/office/drawing/2014/main" id="{E8DE1FAD-5CB5-459C-B8B9-15271E3E62CD}"/>
                </a:ext>
              </a:extLst>
            </xdr:cNvPr>
            <xdr:cNvPicPr>
              <a:picLocks noChangeAspect="1"/>
            </xdr:cNvPicPr>
          </xdr:nvPicPr>
          <xdr:blipFill>
            <a:blip xmlns:r="http://schemas.openxmlformats.org/officeDocument/2006/relationships" r:embed="rId22"/>
            <a:stretch>
              <a:fillRect/>
            </a:stretch>
          </xdr:blipFill>
          <xdr:spPr>
            <a:xfrm>
              <a:off x="21307425" y="29905410"/>
              <a:ext cx="9932847" cy="4291698"/>
            </a:xfrm>
            <a:prstGeom prst="rect">
              <a:avLst/>
            </a:prstGeom>
          </xdr:spPr>
        </xdr:pic>
        <xdr:grpSp>
          <xdr:nvGrpSpPr>
            <xdr:cNvPr id="60" name="Groupe 59">
              <a:extLst>
                <a:ext uri="{FF2B5EF4-FFF2-40B4-BE49-F238E27FC236}">
                  <a16:creationId xmlns:a16="http://schemas.microsoft.com/office/drawing/2014/main" id="{9EE08489-CED0-452D-9966-099585F59D89}"/>
                </a:ext>
              </a:extLst>
            </xdr:cNvPr>
            <xdr:cNvGrpSpPr/>
          </xdr:nvGrpSpPr>
          <xdr:grpSpPr>
            <a:xfrm>
              <a:off x="21295367" y="2657475"/>
              <a:ext cx="9937299" cy="37299900"/>
              <a:chOff x="21295367" y="2657475"/>
              <a:chExt cx="9937299" cy="37299900"/>
            </a:xfrm>
          </xdr:grpSpPr>
          <xdr:pic>
            <xdr:nvPicPr>
              <xdr:cNvPr id="61" name="Image 60">
                <a:extLst>
                  <a:ext uri="{FF2B5EF4-FFF2-40B4-BE49-F238E27FC236}">
                    <a16:creationId xmlns:a16="http://schemas.microsoft.com/office/drawing/2014/main" id="{32E125D5-AA36-4A83-902A-8694EA778BB1}"/>
                  </a:ext>
                </a:extLst>
              </xdr:cNvPr>
              <xdr:cNvPicPr>
                <a:picLocks noChangeAspect="1"/>
              </xdr:cNvPicPr>
            </xdr:nvPicPr>
            <xdr:blipFill>
              <a:blip xmlns:r="http://schemas.openxmlformats.org/officeDocument/2006/relationships" r:embed="rId23"/>
              <a:stretch>
                <a:fillRect/>
              </a:stretch>
            </xdr:blipFill>
            <xdr:spPr>
              <a:xfrm>
                <a:off x="21329332" y="26505355"/>
                <a:ext cx="9894077" cy="4127045"/>
              </a:xfrm>
              <a:prstGeom prst="rect">
                <a:avLst/>
              </a:prstGeom>
            </xdr:spPr>
          </xdr:pic>
          <xdr:grpSp>
            <xdr:nvGrpSpPr>
              <xdr:cNvPr id="62" name="Groupe 61">
                <a:extLst>
                  <a:ext uri="{FF2B5EF4-FFF2-40B4-BE49-F238E27FC236}">
                    <a16:creationId xmlns:a16="http://schemas.microsoft.com/office/drawing/2014/main" id="{13FE9B77-6725-4970-8706-C0A79318B381}"/>
                  </a:ext>
                </a:extLst>
              </xdr:cNvPr>
              <xdr:cNvGrpSpPr/>
            </xdr:nvGrpSpPr>
            <xdr:grpSpPr>
              <a:xfrm>
                <a:off x="21295367" y="2657475"/>
                <a:ext cx="9937299" cy="37299900"/>
                <a:chOff x="21295367" y="2653393"/>
                <a:chExt cx="9937299" cy="37312280"/>
              </a:xfrm>
            </xdr:grpSpPr>
            <xdr:pic>
              <xdr:nvPicPr>
                <xdr:cNvPr id="63" name="Image 62">
                  <a:extLst>
                    <a:ext uri="{FF2B5EF4-FFF2-40B4-BE49-F238E27FC236}">
                      <a16:creationId xmlns:a16="http://schemas.microsoft.com/office/drawing/2014/main" id="{D3B8EB95-C537-4926-8EA3-BD3260C83FAE}"/>
                    </a:ext>
                  </a:extLst>
                </xdr:cNvPr>
                <xdr:cNvPicPr>
                  <a:picLocks noChangeAspect="1"/>
                </xdr:cNvPicPr>
              </xdr:nvPicPr>
              <xdr:blipFill rotWithShape="1">
                <a:blip xmlns:r="http://schemas.openxmlformats.org/officeDocument/2006/relationships" r:embed="rId24"/>
                <a:srcRect r="636"/>
                <a:stretch/>
              </xdr:blipFill>
              <xdr:spPr>
                <a:xfrm>
                  <a:off x="21322393" y="24438429"/>
                  <a:ext cx="9878786" cy="3995946"/>
                </a:xfrm>
                <a:prstGeom prst="rect">
                  <a:avLst/>
                </a:prstGeom>
              </xdr:spPr>
            </xdr:pic>
            <xdr:grpSp>
              <xdr:nvGrpSpPr>
                <xdr:cNvPr id="64" name="Groupe 63">
                  <a:extLst>
                    <a:ext uri="{FF2B5EF4-FFF2-40B4-BE49-F238E27FC236}">
                      <a16:creationId xmlns:a16="http://schemas.microsoft.com/office/drawing/2014/main" id="{D31836EF-3BD9-4A73-B734-964E7550B956}"/>
                    </a:ext>
                  </a:extLst>
                </xdr:cNvPr>
                <xdr:cNvGrpSpPr/>
              </xdr:nvGrpSpPr>
              <xdr:grpSpPr>
                <a:xfrm>
                  <a:off x="21295367" y="2653393"/>
                  <a:ext cx="9937299" cy="37312280"/>
                  <a:chOff x="21295367" y="2653393"/>
                  <a:chExt cx="9937299" cy="37312280"/>
                </a:xfrm>
              </xdr:grpSpPr>
              <xdr:pic>
                <xdr:nvPicPr>
                  <xdr:cNvPr id="65" name="Image 64">
                    <a:extLst>
                      <a:ext uri="{FF2B5EF4-FFF2-40B4-BE49-F238E27FC236}">
                        <a16:creationId xmlns:a16="http://schemas.microsoft.com/office/drawing/2014/main" id="{7BE310AE-0BF0-47BA-BA6C-E253CFE213F2}"/>
                      </a:ext>
                    </a:extLst>
                  </xdr:cNvPr>
                  <xdr:cNvPicPr>
                    <a:picLocks noChangeAspect="1"/>
                  </xdr:cNvPicPr>
                </xdr:nvPicPr>
                <xdr:blipFill>
                  <a:blip xmlns:r="http://schemas.openxmlformats.org/officeDocument/2006/relationships" r:embed="rId25"/>
                  <a:stretch>
                    <a:fillRect/>
                  </a:stretch>
                </xdr:blipFill>
                <xdr:spPr>
                  <a:xfrm>
                    <a:off x="21322391" y="21159109"/>
                    <a:ext cx="9910275" cy="3755008"/>
                  </a:xfrm>
                  <a:prstGeom prst="rect">
                    <a:avLst/>
                  </a:prstGeom>
                </xdr:spPr>
              </xdr:pic>
              <xdr:grpSp>
                <xdr:nvGrpSpPr>
                  <xdr:cNvPr id="66" name="Groupe 65">
                    <a:extLst>
                      <a:ext uri="{FF2B5EF4-FFF2-40B4-BE49-F238E27FC236}">
                        <a16:creationId xmlns:a16="http://schemas.microsoft.com/office/drawing/2014/main" id="{D904B138-89D2-4B8E-B41F-4FF40ADB59BB}"/>
                      </a:ext>
                    </a:extLst>
                  </xdr:cNvPr>
                  <xdr:cNvGrpSpPr/>
                </xdr:nvGrpSpPr>
                <xdr:grpSpPr>
                  <a:xfrm>
                    <a:off x="21295367" y="2653393"/>
                    <a:ext cx="9902248" cy="37312280"/>
                    <a:chOff x="21295367" y="2653393"/>
                    <a:chExt cx="9902248" cy="37312280"/>
                  </a:xfrm>
                </xdr:grpSpPr>
                <xdr:pic>
                  <xdr:nvPicPr>
                    <xdr:cNvPr id="67" name="Image 66">
                      <a:extLst>
                        <a:ext uri="{FF2B5EF4-FFF2-40B4-BE49-F238E27FC236}">
                          <a16:creationId xmlns:a16="http://schemas.microsoft.com/office/drawing/2014/main" id="{23EED1CA-3F92-4656-B757-F120918AD2A0}"/>
                        </a:ext>
                      </a:extLst>
                    </xdr:cNvPr>
                    <xdr:cNvPicPr>
                      <a:picLocks noChangeAspect="1"/>
                    </xdr:cNvPicPr>
                  </xdr:nvPicPr>
                  <xdr:blipFill>
                    <a:blip xmlns:r="http://schemas.openxmlformats.org/officeDocument/2006/relationships" r:embed="rId26"/>
                    <a:stretch>
                      <a:fillRect/>
                    </a:stretch>
                  </xdr:blipFill>
                  <xdr:spPr>
                    <a:xfrm>
                      <a:off x="21336000" y="17471571"/>
                      <a:ext cx="9839886" cy="4230711"/>
                    </a:xfrm>
                    <a:prstGeom prst="rect">
                      <a:avLst/>
                    </a:prstGeom>
                  </xdr:spPr>
                </xdr:pic>
                <xdr:grpSp>
                  <xdr:nvGrpSpPr>
                    <xdr:cNvPr id="68" name="Groupe 67">
                      <a:extLst>
                        <a:ext uri="{FF2B5EF4-FFF2-40B4-BE49-F238E27FC236}">
                          <a16:creationId xmlns:a16="http://schemas.microsoft.com/office/drawing/2014/main" id="{526BC799-CB4F-4F2A-8203-B30A005A54D2}"/>
                        </a:ext>
                      </a:extLst>
                    </xdr:cNvPr>
                    <xdr:cNvGrpSpPr>
                      <a:grpSpLocks noChangeAspect="1"/>
                    </xdr:cNvGrpSpPr>
                  </xdr:nvGrpSpPr>
                  <xdr:grpSpPr>
                    <a:xfrm>
                      <a:off x="21295367" y="2653393"/>
                      <a:ext cx="9902248" cy="37312280"/>
                      <a:chOff x="13137460" y="784169"/>
                      <a:chExt cx="10428319" cy="39125063"/>
                    </a:xfrm>
                  </xdr:grpSpPr>
                  <xdr:grpSp>
                    <xdr:nvGrpSpPr>
                      <xdr:cNvPr id="69" name="Groupe 68">
                        <a:extLst>
                          <a:ext uri="{FF2B5EF4-FFF2-40B4-BE49-F238E27FC236}">
                            <a16:creationId xmlns:a16="http://schemas.microsoft.com/office/drawing/2014/main" id="{D124FF09-6617-4C05-AFC7-92798F3636C9}"/>
                          </a:ext>
                        </a:extLst>
                      </xdr:cNvPr>
                      <xdr:cNvGrpSpPr/>
                    </xdr:nvGrpSpPr>
                    <xdr:grpSpPr>
                      <a:xfrm>
                        <a:off x="13137460" y="784169"/>
                        <a:ext cx="10428319" cy="39125063"/>
                        <a:chOff x="2518766" y="111816"/>
                        <a:chExt cx="10428319" cy="39125063"/>
                      </a:xfrm>
                    </xdr:grpSpPr>
                    <xdr:grpSp>
                      <xdr:nvGrpSpPr>
                        <xdr:cNvPr id="71" name="Groupe 70">
                          <a:extLst>
                            <a:ext uri="{FF2B5EF4-FFF2-40B4-BE49-F238E27FC236}">
                              <a16:creationId xmlns:a16="http://schemas.microsoft.com/office/drawing/2014/main" id="{7D473189-772E-48EE-922A-4882AC22AD60}"/>
                            </a:ext>
                          </a:extLst>
                        </xdr:cNvPr>
                        <xdr:cNvGrpSpPr/>
                      </xdr:nvGrpSpPr>
                      <xdr:grpSpPr>
                        <a:xfrm>
                          <a:off x="2518766" y="111816"/>
                          <a:ext cx="10428319" cy="39125063"/>
                          <a:chOff x="2518766" y="111816"/>
                          <a:chExt cx="10428319" cy="39125063"/>
                        </a:xfrm>
                      </xdr:grpSpPr>
                      <xdr:pic>
                        <xdr:nvPicPr>
                          <xdr:cNvPr id="81" name="Image 80">
                            <a:extLst>
                              <a:ext uri="{FF2B5EF4-FFF2-40B4-BE49-F238E27FC236}">
                                <a16:creationId xmlns:a16="http://schemas.microsoft.com/office/drawing/2014/main" id="{2CCE0784-A390-4B3D-843A-AD241D889D63}"/>
                              </a:ext>
                            </a:extLst>
                          </xdr:cNvPr>
                          <xdr:cNvPicPr>
                            <a:picLocks noChangeAspect="1"/>
                          </xdr:cNvPicPr>
                        </xdr:nvPicPr>
                        <xdr:blipFill rotWithShape="1">
                          <a:blip xmlns:r="http://schemas.openxmlformats.org/officeDocument/2006/relationships" r:embed="rId5"/>
                          <a:srcRect t="10579"/>
                          <a:stretch/>
                        </xdr:blipFill>
                        <xdr:spPr>
                          <a:xfrm>
                            <a:off x="2518766" y="35230456"/>
                            <a:ext cx="10428319" cy="4006423"/>
                          </a:xfrm>
                          <a:prstGeom prst="rect">
                            <a:avLst/>
                          </a:prstGeom>
                        </xdr:spPr>
                      </xdr:pic>
                      <xdr:grpSp>
                        <xdr:nvGrpSpPr>
                          <xdr:cNvPr id="82" name="Groupe 81">
                            <a:extLst>
                              <a:ext uri="{FF2B5EF4-FFF2-40B4-BE49-F238E27FC236}">
                                <a16:creationId xmlns:a16="http://schemas.microsoft.com/office/drawing/2014/main" id="{CFF3ED83-4290-4172-A0AB-6C867E0EC07D}"/>
                              </a:ext>
                            </a:extLst>
                          </xdr:cNvPr>
                          <xdr:cNvGrpSpPr/>
                        </xdr:nvGrpSpPr>
                        <xdr:grpSpPr>
                          <a:xfrm>
                            <a:off x="2561557" y="111816"/>
                            <a:ext cx="10381719" cy="16111777"/>
                            <a:chOff x="2561557" y="111816"/>
                            <a:chExt cx="10381719" cy="16111777"/>
                          </a:xfrm>
                        </xdr:grpSpPr>
                        <xdr:pic>
                          <xdr:nvPicPr>
                            <xdr:cNvPr id="83" name="Image 82">
                              <a:extLst>
                                <a:ext uri="{FF2B5EF4-FFF2-40B4-BE49-F238E27FC236}">
                                  <a16:creationId xmlns:a16="http://schemas.microsoft.com/office/drawing/2014/main" id="{9844A5AC-B545-4BEA-AFBD-76B313F3A37C}"/>
                                </a:ext>
                              </a:extLst>
                            </xdr:cNvPr>
                            <xdr:cNvPicPr>
                              <a:picLocks noChangeAspect="1"/>
                            </xdr:cNvPicPr>
                          </xdr:nvPicPr>
                          <xdr:blipFill>
                            <a:blip xmlns:r="http://schemas.openxmlformats.org/officeDocument/2006/relationships" r:embed="rId6"/>
                            <a:stretch>
                              <a:fillRect/>
                            </a:stretch>
                          </xdr:blipFill>
                          <xdr:spPr>
                            <a:xfrm>
                              <a:off x="2617304" y="111816"/>
                              <a:ext cx="10317409" cy="4478816"/>
                            </a:xfrm>
                            <a:prstGeom prst="rect">
                              <a:avLst/>
                            </a:prstGeom>
                          </xdr:spPr>
                        </xdr:pic>
                        <xdr:grpSp>
                          <xdr:nvGrpSpPr>
                            <xdr:cNvPr id="84" name="Groupe 83">
                              <a:extLst>
                                <a:ext uri="{FF2B5EF4-FFF2-40B4-BE49-F238E27FC236}">
                                  <a16:creationId xmlns:a16="http://schemas.microsoft.com/office/drawing/2014/main" id="{9073C526-058B-4470-BA26-F282486B2184}"/>
                                </a:ext>
                              </a:extLst>
                            </xdr:cNvPr>
                            <xdr:cNvGrpSpPr/>
                          </xdr:nvGrpSpPr>
                          <xdr:grpSpPr>
                            <a:xfrm>
                              <a:off x="2561557" y="3068902"/>
                              <a:ext cx="10381719" cy="13154691"/>
                              <a:chOff x="4457032" y="5804775"/>
                              <a:chExt cx="10381719" cy="13154691"/>
                            </a:xfrm>
                          </xdr:grpSpPr>
                          <xdr:pic>
                            <xdr:nvPicPr>
                              <xdr:cNvPr id="85" name="Image 84">
                                <a:extLst>
                                  <a:ext uri="{FF2B5EF4-FFF2-40B4-BE49-F238E27FC236}">
                                    <a16:creationId xmlns:a16="http://schemas.microsoft.com/office/drawing/2014/main" id="{17134C5B-F643-494B-9152-93CE442E9D42}"/>
                                  </a:ext>
                                </a:extLst>
                              </xdr:cNvPr>
                              <xdr:cNvPicPr>
                                <a:picLocks noChangeAspect="1"/>
                              </xdr:cNvPicPr>
                            </xdr:nvPicPr>
                            <xdr:blipFill>
                              <a:blip xmlns:r="http://schemas.openxmlformats.org/officeDocument/2006/relationships" r:embed="rId7"/>
                              <a:stretch>
                                <a:fillRect/>
                              </a:stretch>
                            </xdr:blipFill>
                            <xdr:spPr>
                              <a:xfrm>
                                <a:off x="4506515" y="5804775"/>
                                <a:ext cx="10323129" cy="3961559"/>
                              </a:xfrm>
                              <a:prstGeom prst="rect">
                                <a:avLst/>
                              </a:prstGeom>
                            </xdr:spPr>
                          </xdr:pic>
                          <xdr:grpSp>
                            <xdr:nvGrpSpPr>
                              <xdr:cNvPr id="86" name="Groupe 85">
                                <a:extLst>
                                  <a:ext uri="{FF2B5EF4-FFF2-40B4-BE49-F238E27FC236}">
                                    <a16:creationId xmlns:a16="http://schemas.microsoft.com/office/drawing/2014/main" id="{C0E6025F-AD1E-4E9C-BF98-86DB4E11441A}"/>
                                  </a:ext>
                                </a:extLst>
                              </xdr:cNvPr>
                              <xdr:cNvGrpSpPr/>
                            </xdr:nvGrpSpPr>
                            <xdr:grpSpPr>
                              <a:xfrm>
                                <a:off x="4457032" y="9063142"/>
                                <a:ext cx="10381719" cy="9896324"/>
                                <a:chOff x="6318071" y="12528776"/>
                                <a:chExt cx="10381719" cy="9896324"/>
                              </a:xfrm>
                            </xdr:grpSpPr>
                            <xdr:grpSp>
                              <xdr:nvGrpSpPr>
                                <xdr:cNvPr id="87" name="Groupe 86">
                                  <a:extLst>
                                    <a:ext uri="{FF2B5EF4-FFF2-40B4-BE49-F238E27FC236}">
                                      <a16:creationId xmlns:a16="http://schemas.microsoft.com/office/drawing/2014/main" id="{B022B9F1-BB99-4EB4-A191-E916F11966D7}"/>
                                    </a:ext>
                                  </a:extLst>
                                </xdr:cNvPr>
                                <xdr:cNvGrpSpPr/>
                              </xdr:nvGrpSpPr>
                              <xdr:grpSpPr>
                                <a:xfrm>
                                  <a:off x="6318071" y="13530723"/>
                                  <a:ext cx="10381719" cy="8894377"/>
                                  <a:chOff x="4892635" y="10385536"/>
                                  <a:chExt cx="10381719" cy="8894377"/>
                                </a:xfrm>
                              </xdr:grpSpPr>
                              <xdr:pic>
                                <xdr:nvPicPr>
                                  <xdr:cNvPr id="89" name="Image 88">
                                    <a:extLst>
                                      <a:ext uri="{FF2B5EF4-FFF2-40B4-BE49-F238E27FC236}">
                                        <a16:creationId xmlns:a16="http://schemas.microsoft.com/office/drawing/2014/main" id="{CD15B263-E3C7-4D9D-BFBE-C311925FE6E7}"/>
                                      </a:ext>
                                    </a:extLst>
                                  </xdr:cNvPr>
                                  <xdr:cNvPicPr>
                                    <a:picLocks noChangeAspect="1"/>
                                  </xdr:cNvPicPr>
                                </xdr:nvPicPr>
                                <xdr:blipFill>
                                  <a:blip xmlns:r="http://schemas.openxmlformats.org/officeDocument/2006/relationships" r:embed="rId8"/>
                                  <a:stretch>
                                    <a:fillRect/>
                                  </a:stretch>
                                </xdr:blipFill>
                                <xdr:spPr>
                                  <a:xfrm>
                                    <a:off x="4899853" y="10385536"/>
                                    <a:ext cx="10374501" cy="4427482"/>
                                  </a:xfrm>
                                  <a:prstGeom prst="rect">
                                    <a:avLst/>
                                  </a:prstGeom>
                                </xdr:spPr>
                              </xdr:pic>
                              <xdr:pic>
                                <xdr:nvPicPr>
                                  <xdr:cNvPr id="90" name="Image 89">
                                    <a:extLst>
                                      <a:ext uri="{FF2B5EF4-FFF2-40B4-BE49-F238E27FC236}">
                                        <a16:creationId xmlns:a16="http://schemas.microsoft.com/office/drawing/2014/main" id="{2C06A8FC-197C-4744-A7E2-CC8BCB96B6AE}"/>
                                      </a:ext>
                                    </a:extLst>
                                  </xdr:cNvPr>
                                  <xdr:cNvPicPr>
                                    <a:picLocks noChangeAspect="1"/>
                                  </xdr:cNvPicPr>
                                </xdr:nvPicPr>
                                <xdr:blipFill>
                                  <a:blip xmlns:r="http://schemas.openxmlformats.org/officeDocument/2006/relationships" r:embed="rId9"/>
                                  <a:stretch>
                                    <a:fillRect/>
                                  </a:stretch>
                                </xdr:blipFill>
                                <xdr:spPr>
                                  <a:xfrm>
                                    <a:off x="4892635" y="14793310"/>
                                    <a:ext cx="10347760" cy="4486603"/>
                                  </a:xfrm>
                                  <a:prstGeom prst="rect">
                                    <a:avLst/>
                                  </a:prstGeom>
                                </xdr:spPr>
                              </xdr:pic>
                            </xdr:grpSp>
                            <xdr:pic>
                              <xdr:nvPicPr>
                                <xdr:cNvPr id="88" name="Image 87">
                                  <a:extLst>
                                    <a:ext uri="{FF2B5EF4-FFF2-40B4-BE49-F238E27FC236}">
                                      <a16:creationId xmlns:a16="http://schemas.microsoft.com/office/drawing/2014/main" id="{05185958-06BE-41E0-9B79-B77E9C90629A}"/>
                                    </a:ext>
                                  </a:extLst>
                                </xdr:cNvPr>
                                <xdr:cNvPicPr>
                                  <a:picLocks noChangeAspect="1"/>
                                </xdr:cNvPicPr>
                              </xdr:nvPicPr>
                              <xdr:blipFill>
                                <a:blip xmlns:r="http://schemas.openxmlformats.org/officeDocument/2006/relationships" r:embed="rId12"/>
                                <a:stretch>
                                  <a:fillRect/>
                                </a:stretch>
                              </xdr:blipFill>
                              <xdr:spPr>
                                <a:xfrm>
                                  <a:off x="6336735" y="12528776"/>
                                  <a:ext cx="10359961" cy="3985193"/>
                                </a:xfrm>
                                <a:prstGeom prst="rect">
                                  <a:avLst/>
                                </a:prstGeom>
                              </xdr:spPr>
                            </xdr:pic>
                          </xdr:grpSp>
                        </xdr:grpSp>
                      </xdr:grpSp>
                    </xdr:grpSp>
                    <xdr:pic>
                      <xdr:nvPicPr>
                        <xdr:cNvPr id="72" name="Image 71">
                          <a:extLst>
                            <a:ext uri="{FF2B5EF4-FFF2-40B4-BE49-F238E27FC236}">
                              <a16:creationId xmlns:a16="http://schemas.microsoft.com/office/drawing/2014/main" id="{4828EB43-7AA8-4A33-B7A0-91641544B255}"/>
                            </a:ext>
                          </a:extLst>
                        </xdr:cNvPr>
                        <xdr:cNvPicPr>
                          <a:picLocks noChangeAspect="1"/>
                        </xdr:cNvPicPr>
                      </xdr:nvPicPr>
                      <xdr:blipFill rotWithShape="1">
                        <a:blip xmlns:r="http://schemas.openxmlformats.org/officeDocument/2006/relationships" r:embed="rId4"/>
                        <a:srcRect l="6945" t="27521" r="88763" b="26047"/>
                        <a:stretch/>
                      </xdr:blipFill>
                      <xdr:spPr>
                        <a:xfrm>
                          <a:off x="2527314" y="20859750"/>
                          <a:ext cx="442912" cy="2071687"/>
                        </a:xfrm>
                        <a:prstGeom prst="rect">
                          <a:avLst/>
                        </a:prstGeom>
                      </xdr:spPr>
                    </xdr:pic>
                    <xdr:pic>
                      <xdr:nvPicPr>
                        <xdr:cNvPr id="73" name="Image 72">
                          <a:extLst>
                            <a:ext uri="{FF2B5EF4-FFF2-40B4-BE49-F238E27FC236}">
                              <a16:creationId xmlns:a16="http://schemas.microsoft.com/office/drawing/2014/main" id="{F94E22AB-4E66-4307-9341-15DB7B345492}"/>
                            </a:ext>
                          </a:extLst>
                        </xdr:cNvPr>
                        <xdr:cNvPicPr>
                          <a:picLocks noChangeAspect="1"/>
                        </xdr:cNvPicPr>
                      </xdr:nvPicPr>
                      <xdr:blipFill rotWithShape="1">
                        <a:blip xmlns:r="http://schemas.openxmlformats.org/officeDocument/2006/relationships" r:embed="rId4"/>
                        <a:srcRect l="6945" t="27521" r="88763" b="26047"/>
                        <a:stretch/>
                      </xdr:blipFill>
                      <xdr:spPr>
                        <a:xfrm>
                          <a:off x="2562140" y="16973550"/>
                          <a:ext cx="442912" cy="2071687"/>
                        </a:xfrm>
                        <a:prstGeom prst="rect">
                          <a:avLst/>
                        </a:prstGeom>
                      </xdr:spPr>
                    </xdr:pic>
                    <xdr:pic>
                      <xdr:nvPicPr>
                        <xdr:cNvPr id="74" name="Image 73">
                          <a:extLst>
                            <a:ext uri="{FF2B5EF4-FFF2-40B4-BE49-F238E27FC236}">
                              <a16:creationId xmlns:a16="http://schemas.microsoft.com/office/drawing/2014/main" id="{3C141CF9-E5B8-496B-9586-2A984A8C5929}"/>
                            </a:ext>
                          </a:extLst>
                        </xdr:cNvPr>
                        <xdr:cNvPicPr>
                          <a:picLocks noChangeAspect="1"/>
                        </xdr:cNvPicPr>
                      </xdr:nvPicPr>
                      <xdr:blipFill rotWithShape="1">
                        <a:blip xmlns:r="http://schemas.openxmlformats.org/officeDocument/2006/relationships" r:embed="rId4"/>
                        <a:srcRect l="6945" t="27521" r="88763" b="26047"/>
                        <a:stretch/>
                      </xdr:blipFill>
                      <xdr:spPr>
                        <a:xfrm>
                          <a:off x="2563586" y="13013870"/>
                          <a:ext cx="442912" cy="2071687"/>
                        </a:xfrm>
                        <a:prstGeom prst="rect">
                          <a:avLst/>
                        </a:prstGeom>
                      </xdr:spPr>
                    </xdr:pic>
                    <xdr:pic>
                      <xdr:nvPicPr>
                        <xdr:cNvPr id="75" name="Image 74">
                          <a:extLst>
                            <a:ext uri="{FF2B5EF4-FFF2-40B4-BE49-F238E27FC236}">
                              <a16:creationId xmlns:a16="http://schemas.microsoft.com/office/drawing/2014/main" id="{1C4C92AF-BE53-40B0-BEB7-F9EC8B5AD2F3}"/>
                            </a:ext>
                          </a:extLst>
                        </xdr:cNvPr>
                        <xdr:cNvPicPr>
                          <a:picLocks noChangeAspect="1"/>
                        </xdr:cNvPicPr>
                      </xdr:nvPicPr>
                      <xdr:blipFill rotWithShape="1">
                        <a:blip xmlns:r="http://schemas.openxmlformats.org/officeDocument/2006/relationships" r:embed="rId4"/>
                        <a:srcRect l="6945" t="27521" r="88763" b="26047"/>
                        <a:stretch/>
                      </xdr:blipFill>
                      <xdr:spPr>
                        <a:xfrm>
                          <a:off x="2577193" y="8550728"/>
                          <a:ext cx="442912" cy="2071687"/>
                        </a:xfrm>
                        <a:prstGeom prst="rect">
                          <a:avLst/>
                        </a:prstGeom>
                      </xdr:spPr>
                    </xdr:pic>
                    <xdr:pic>
                      <xdr:nvPicPr>
                        <xdr:cNvPr id="76" name="Image 75">
                          <a:extLst>
                            <a:ext uri="{FF2B5EF4-FFF2-40B4-BE49-F238E27FC236}">
                              <a16:creationId xmlns:a16="http://schemas.microsoft.com/office/drawing/2014/main" id="{C729334B-74C0-4B04-87B3-9AEC9BC99D36}"/>
                            </a:ext>
                          </a:extLst>
                        </xdr:cNvPr>
                        <xdr:cNvPicPr>
                          <a:picLocks noChangeAspect="1"/>
                        </xdr:cNvPicPr>
                      </xdr:nvPicPr>
                      <xdr:blipFill rotWithShape="1">
                        <a:blip xmlns:r="http://schemas.openxmlformats.org/officeDocument/2006/relationships" r:embed="rId7"/>
                        <a:srcRect l="11" t="60859" r="96129"/>
                        <a:stretch/>
                      </xdr:blipFill>
                      <xdr:spPr>
                        <a:xfrm>
                          <a:off x="2598964" y="3932464"/>
                          <a:ext cx="414339" cy="1612445"/>
                        </a:xfrm>
                        <a:prstGeom prst="rect">
                          <a:avLst/>
                        </a:prstGeom>
                      </xdr:spPr>
                    </xdr:pic>
                    <xdr:pic>
                      <xdr:nvPicPr>
                        <xdr:cNvPr id="77" name="Image 76">
                          <a:extLst>
                            <a:ext uri="{FF2B5EF4-FFF2-40B4-BE49-F238E27FC236}">
                              <a16:creationId xmlns:a16="http://schemas.microsoft.com/office/drawing/2014/main" id="{5819BB88-C5BB-4074-BB5D-0C12F54EA04D}"/>
                            </a:ext>
                          </a:extLst>
                        </xdr:cNvPr>
                        <xdr:cNvPicPr>
                          <a:picLocks noChangeAspect="1"/>
                        </xdr:cNvPicPr>
                      </xdr:nvPicPr>
                      <xdr:blipFill rotWithShape="1">
                        <a:blip xmlns:r="http://schemas.openxmlformats.org/officeDocument/2006/relationships" r:embed="rId4"/>
                        <a:srcRect l="6945" t="27521" r="88763" b="26047"/>
                        <a:stretch/>
                      </xdr:blipFill>
                      <xdr:spPr>
                        <a:xfrm>
                          <a:off x="2540921" y="23957302"/>
                          <a:ext cx="442912" cy="2071687"/>
                        </a:xfrm>
                        <a:prstGeom prst="rect">
                          <a:avLst/>
                        </a:prstGeom>
                      </xdr:spPr>
                    </xdr:pic>
                    <xdr:pic>
                      <xdr:nvPicPr>
                        <xdr:cNvPr id="78" name="Image 77">
                          <a:extLst>
                            <a:ext uri="{FF2B5EF4-FFF2-40B4-BE49-F238E27FC236}">
                              <a16:creationId xmlns:a16="http://schemas.microsoft.com/office/drawing/2014/main" id="{D15B6878-3B88-4809-A470-6B6158B3D188}"/>
                            </a:ext>
                          </a:extLst>
                        </xdr:cNvPr>
                        <xdr:cNvPicPr>
                          <a:picLocks noChangeAspect="1"/>
                        </xdr:cNvPicPr>
                      </xdr:nvPicPr>
                      <xdr:blipFill rotWithShape="1">
                        <a:blip xmlns:r="http://schemas.openxmlformats.org/officeDocument/2006/relationships" r:embed="rId4"/>
                        <a:srcRect l="6945" t="27521" r="88763" b="26047"/>
                        <a:stretch/>
                      </xdr:blipFill>
                      <xdr:spPr>
                        <a:xfrm>
                          <a:off x="2548633" y="26443578"/>
                          <a:ext cx="442912" cy="2071687"/>
                        </a:xfrm>
                        <a:prstGeom prst="rect">
                          <a:avLst/>
                        </a:prstGeom>
                      </xdr:spPr>
                    </xdr:pic>
                    <xdr:pic>
                      <xdr:nvPicPr>
                        <xdr:cNvPr id="79" name="Image 78">
                          <a:extLst>
                            <a:ext uri="{FF2B5EF4-FFF2-40B4-BE49-F238E27FC236}">
                              <a16:creationId xmlns:a16="http://schemas.microsoft.com/office/drawing/2014/main" id="{9F344CB7-858B-402E-9812-9700F45ECC37}"/>
                            </a:ext>
                          </a:extLst>
                        </xdr:cNvPr>
                        <xdr:cNvPicPr>
                          <a:picLocks noChangeAspect="1"/>
                        </xdr:cNvPicPr>
                      </xdr:nvPicPr>
                      <xdr:blipFill rotWithShape="1">
                        <a:blip xmlns:r="http://schemas.openxmlformats.org/officeDocument/2006/relationships" r:embed="rId4"/>
                        <a:srcRect l="6945" t="27521" r="88763" b="26047"/>
                        <a:stretch/>
                      </xdr:blipFill>
                      <xdr:spPr>
                        <a:xfrm>
                          <a:off x="2531625" y="29870088"/>
                          <a:ext cx="442912" cy="2071687"/>
                        </a:xfrm>
                        <a:prstGeom prst="rect">
                          <a:avLst/>
                        </a:prstGeom>
                      </xdr:spPr>
                    </xdr:pic>
                    <xdr:pic>
                      <xdr:nvPicPr>
                        <xdr:cNvPr id="80" name="Image 79">
                          <a:extLst>
                            <a:ext uri="{FF2B5EF4-FFF2-40B4-BE49-F238E27FC236}">
                              <a16:creationId xmlns:a16="http://schemas.microsoft.com/office/drawing/2014/main" id="{9F631E17-2B12-4B65-80CD-70298499B6CF}"/>
                            </a:ext>
                          </a:extLst>
                        </xdr:cNvPr>
                        <xdr:cNvPicPr>
                          <a:picLocks noChangeAspect="1"/>
                        </xdr:cNvPicPr>
                      </xdr:nvPicPr>
                      <xdr:blipFill rotWithShape="1">
                        <a:blip xmlns:r="http://schemas.openxmlformats.org/officeDocument/2006/relationships" r:embed="rId4"/>
                        <a:srcRect l="6945" t="27521" r="88763" b="26047"/>
                        <a:stretch/>
                      </xdr:blipFill>
                      <xdr:spPr>
                        <a:xfrm>
                          <a:off x="2531120" y="34058088"/>
                          <a:ext cx="442912" cy="2071687"/>
                        </a:xfrm>
                        <a:prstGeom prst="rect">
                          <a:avLst/>
                        </a:prstGeom>
                      </xdr:spPr>
                    </xdr:pic>
                  </xdr:grpSp>
                  <xdr:pic>
                    <xdr:nvPicPr>
                      <xdr:cNvPr id="70" name="Image 69">
                        <a:extLst>
                          <a:ext uri="{FF2B5EF4-FFF2-40B4-BE49-F238E27FC236}">
                            <a16:creationId xmlns:a16="http://schemas.microsoft.com/office/drawing/2014/main" id="{503524B4-79F6-4B07-996D-C5243912855F}"/>
                          </a:ext>
                        </a:extLst>
                      </xdr:cNvPr>
                      <xdr:cNvPicPr>
                        <a:picLocks noChangeAspect="1"/>
                      </xdr:cNvPicPr>
                    </xdr:nvPicPr>
                    <xdr:blipFill rotWithShape="1">
                      <a:blip xmlns:r="http://schemas.openxmlformats.org/officeDocument/2006/relationships" r:embed="rId4"/>
                      <a:srcRect l="6945" t="27521" r="88763" b="26047"/>
                      <a:stretch/>
                    </xdr:blipFill>
                    <xdr:spPr>
                      <a:xfrm>
                        <a:off x="13185682" y="7975866"/>
                        <a:ext cx="442912" cy="2071687"/>
                      </a:xfrm>
                      <a:prstGeom prst="rect">
                        <a:avLst/>
                      </a:prstGeom>
                    </xdr:spPr>
                  </xdr:pic>
                </xdr:grpSp>
              </xdr:grpSp>
            </xdr:grpSp>
          </xdr:grpSp>
        </xdr:grpSp>
      </xdr:grpSp>
    </xdr:grpSp>
    <xdr:clientData/>
  </xdr:twoCellAnchor>
  <xdr:twoCellAnchor editAs="oneCell">
    <xdr:from>
      <xdr:col>14</xdr:col>
      <xdr:colOff>43143</xdr:colOff>
      <xdr:row>126</xdr:row>
      <xdr:rowOff>85725</xdr:rowOff>
    </xdr:from>
    <xdr:to>
      <xdr:col>21</xdr:col>
      <xdr:colOff>453520</xdr:colOff>
      <xdr:row>141</xdr:row>
      <xdr:rowOff>171861</xdr:rowOff>
    </xdr:to>
    <xdr:pic>
      <xdr:nvPicPr>
        <xdr:cNvPr id="91" name="Image 90">
          <a:extLst>
            <a:ext uri="{FF2B5EF4-FFF2-40B4-BE49-F238E27FC236}">
              <a16:creationId xmlns:a16="http://schemas.microsoft.com/office/drawing/2014/main" id="{172E9FB0-A41B-4884-94DB-3DC9D47D4108}"/>
            </a:ext>
          </a:extLst>
        </xdr:cNvPr>
        <xdr:cNvPicPr>
          <a:picLocks noChangeAspect="1"/>
        </xdr:cNvPicPr>
      </xdr:nvPicPr>
      <xdr:blipFill>
        <a:blip xmlns:r="http://schemas.openxmlformats.org/officeDocument/2006/relationships" r:embed="rId27"/>
        <a:stretch>
          <a:fillRect/>
        </a:stretch>
      </xdr:blipFill>
      <xdr:spPr>
        <a:xfrm>
          <a:off x="10854018" y="25422225"/>
          <a:ext cx="5744377" cy="29436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FPSR/2.%20ANRU/2_outils_pour_instruction_ANRU/02_NPNRU/02_FAT_NPNRU_v4_voir_maj_Anruscope/FAT-21-NPNRU-IO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1-Règles"/>
      <sheetName val="2-Saisie FAT"/>
      <sheetName val="3-Transfert IODA"/>
      <sheetName val="3-Fiche opération"/>
      <sheetName val="4-Transfert Agora (TF)"/>
      <sheetName val="5-Transfert contrat"/>
      <sheetName val="6-Transfert Agora (DAS-DAP)"/>
      <sheetName val="7-Relogement"/>
      <sheetName val="8-Calcul avancement réalisation"/>
      <sheetName val="9-Liste pièces justificatives"/>
      <sheetName val="LISTES"/>
      <sheetName val="Liste_QPV"/>
      <sheetName val="Liste_MO"/>
      <sheetName val="Liste_contrats"/>
      <sheetName val="suivi des rectificatifs"/>
      <sheetName val="Liste_communes"/>
      <sheetName val="4-Transfert IODA"/>
      <sheetName val="suivi_des_rectificatif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
          <cell r="A2" t="str">
            <v>Date de version</v>
          </cell>
          <cell r="B2" t="str">
            <v>N° version</v>
          </cell>
          <cell r="C2" t="str">
            <v>Mise à jour réalisée</v>
          </cell>
          <cell r="D2" t="str">
            <v>Onglet concerné</v>
          </cell>
        </row>
        <row r="24">
          <cell r="A24">
            <v>44222</v>
          </cell>
          <cell r="B24" t="str">
            <v>4.1.1</v>
          </cell>
        </row>
      </sheetData>
      <sheetData sheetId="16" refreshError="1"/>
      <sheetData sheetId="17" refreshError="1"/>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3"/>
  <sheetViews>
    <sheetView zoomScaleNormal="100" workbookViewId="0">
      <selection activeCell="P5" sqref="P5"/>
    </sheetView>
  </sheetViews>
  <sheetFormatPr baseColWidth="10" defaultColWidth="11.42578125" defaultRowHeight="15"/>
  <cols>
    <col min="1" max="1" width="11.42578125" style="1"/>
    <col min="2" max="5" width="11.42578125" style="2"/>
    <col min="6" max="6" width="15.85546875" style="2" customWidth="1"/>
    <col min="7" max="261" width="11.42578125" style="2"/>
    <col min="262" max="262" width="15.85546875" style="2" customWidth="1"/>
    <col min="263" max="517" width="11.42578125" style="2"/>
    <col min="518" max="518" width="15.85546875" style="2" customWidth="1"/>
    <col min="519" max="773" width="11.42578125" style="2"/>
    <col min="774" max="774" width="15.85546875" style="2" customWidth="1"/>
    <col min="775" max="1024" width="11.42578125" style="2"/>
  </cols>
  <sheetData>
    <row r="1" spans="1:1024" ht="15" customHeight="1">
      <c r="A1" s="435" t="s">
        <v>0</v>
      </c>
      <c r="B1" s="435"/>
      <c r="C1" s="435"/>
      <c r="D1" s="435"/>
      <c r="E1" s="435"/>
      <c r="F1" s="435"/>
      <c r="G1" s="435"/>
      <c r="H1" s="435"/>
      <c r="I1" s="435"/>
      <c r="J1" s="435"/>
    </row>
    <row r="2" spans="1:1024">
      <c r="A2" s="436" t="str">
        <f>"Version N°"&amp;$C$7&amp;" du :"</f>
        <v>Version N°1 du :</v>
      </c>
      <c r="B2" s="436"/>
      <c r="C2" s="436"/>
      <c r="D2" s="436"/>
      <c r="E2" s="436"/>
      <c r="F2" s="437">
        <f>A9</f>
        <v>46107</v>
      </c>
      <c r="G2" s="437"/>
      <c r="H2" s="437"/>
      <c r="I2" s="437"/>
      <c r="J2" s="437"/>
    </row>
    <row r="3" spans="1:1024">
      <c r="A3" s="396"/>
      <c r="B3" s="396"/>
      <c r="C3" s="396"/>
      <c r="D3" s="396"/>
      <c r="E3" s="396"/>
      <c r="F3" s="397"/>
      <c r="G3" s="397"/>
      <c r="H3" s="397"/>
      <c r="I3" s="397"/>
      <c r="J3" s="397"/>
    </row>
    <row r="4" spans="1:1024">
      <c r="A4" s="398" t="s">
        <v>1</v>
      </c>
      <c r="B4" s="399"/>
      <c r="C4" s="399"/>
      <c r="D4" s="399"/>
      <c r="E4" s="399"/>
      <c r="F4" s="400"/>
      <c r="G4" s="400"/>
      <c r="H4" s="400"/>
      <c r="I4" s="400"/>
      <c r="J4" s="400"/>
    </row>
    <row r="5" spans="1:1024">
      <c r="A5" s="438" t="str">
        <f>'[1]suivi des rectificatifs'!A2</f>
        <v>Date de version</v>
      </c>
      <c r="B5" s="438"/>
      <c r="C5" s="208" t="str">
        <f>'[1]suivi des rectificatifs'!B2</f>
        <v>N° version</v>
      </c>
      <c r="D5" s="439" t="str">
        <f>'[1]suivi des rectificatifs'!C2</f>
        <v>Mise à jour réalisée</v>
      </c>
      <c r="E5" s="439"/>
      <c r="F5" s="439"/>
      <c r="G5" s="439"/>
      <c r="H5" s="439"/>
      <c r="I5" s="440" t="str">
        <f>'[1]suivi des rectificatifs'!D2</f>
        <v>Onglet concerné</v>
      </c>
      <c r="J5" s="441"/>
    </row>
    <row r="6" spans="1:1024" ht="63" customHeight="1">
      <c r="A6" s="420">
        <v>45574</v>
      </c>
      <c r="B6" s="420"/>
      <c r="C6" s="384">
        <v>0</v>
      </c>
      <c r="D6" s="421" t="s">
        <v>1630</v>
      </c>
      <c r="E6" s="421"/>
      <c r="F6" s="421"/>
      <c r="G6" s="421"/>
      <c r="H6" s="421"/>
      <c r="I6" s="422" t="s">
        <v>1449</v>
      </c>
      <c r="J6" s="423"/>
    </row>
    <row r="7" spans="1:1024" s="158" customFormat="1" ht="63" customHeight="1">
      <c r="A7" s="420">
        <v>45713</v>
      </c>
      <c r="B7" s="420"/>
      <c r="C7" s="384">
        <v>1</v>
      </c>
      <c r="D7" s="421" t="s">
        <v>1637</v>
      </c>
      <c r="E7" s="421"/>
      <c r="F7" s="421"/>
      <c r="G7" s="421"/>
      <c r="H7" s="421"/>
      <c r="I7" s="422" t="s">
        <v>1636</v>
      </c>
      <c r="J7" s="423"/>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row>
    <row r="8" spans="1:1024" s="158" customFormat="1" ht="63" customHeight="1">
      <c r="A8" s="420">
        <v>46068</v>
      </c>
      <c r="B8" s="420"/>
      <c r="C8" s="384">
        <v>1</v>
      </c>
      <c r="D8" s="421" t="s">
        <v>1637</v>
      </c>
      <c r="E8" s="421"/>
      <c r="F8" s="421"/>
      <c r="G8" s="421"/>
      <c r="H8" s="421"/>
      <c r="I8" s="422" t="s">
        <v>1636</v>
      </c>
      <c r="J8" s="423"/>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row>
    <row r="9" spans="1:1024" s="158" customFormat="1" ht="63" customHeight="1">
      <c r="A9" s="420">
        <v>46107</v>
      </c>
      <c r="B9" s="420"/>
      <c r="C9" s="384">
        <v>1</v>
      </c>
      <c r="D9" s="421" t="s">
        <v>1654</v>
      </c>
      <c r="E9" s="421"/>
      <c r="F9" s="421"/>
      <c r="G9" s="421"/>
      <c r="H9" s="421"/>
      <c r="I9" s="422" t="s">
        <v>1449</v>
      </c>
      <c r="J9" s="423"/>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row>
    <row r="10" spans="1:1024" s="158" customFormat="1">
      <c r="A10" s="385"/>
      <c r="B10" s="385"/>
      <c r="C10" s="386"/>
      <c r="D10" s="385"/>
      <c r="E10" s="385"/>
      <c r="F10" s="385"/>
      <c r="G10" s="387"/>
      <c r="H10" s="387"/>
      <c r="I10" s="387"/>
      <c r="J10" s="387"/>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row>
    <row r="11" spans="1:1024" s="158" customFormat="1">
      <c r="A11" s="385"/>
      <c r="B11" s="385"/>
      <c r="C11" s="386"/>
      <c r="D11" s="385"/>
      <c r="E11" s="385"/>
      <c r="F11" s="385"/>
      <c r="G11" s="387"/>
      <c r="H11" s="387"/>
      <c r="I11" s="387"/>
      <c r="J11" s="387"/>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row>
    <row r="12" spans="1:1024">
      <c r="A12" s="434" t="s">
        <v>2</v>
      </c>
      <c r="B12" s="434"/>
      <c r="C12" s="434"/>
      <c r="D12" s="434"/>
      <c r="E12" s="434"/>
      <c r="F12" s="434"/>
      <c r="G12" s="434"/>
      <c r="H12" s="434"/>
      <c r="I12" s="434"/>
      <c r="J12" s="434"/>
    </row>
    <row r="13" spans="1:1024">
      <c r="A13" s="388"/>
      <c r="B13" s="389"/>
      <c r="C13" s="389"/>
      <c r="D13" s="389"/>
      <c r="E13" s="389"/>
      <c r="F13" s="389"/>
      <c r="G13" s="389"/>
      <c r="H13" s="389"/>
      <c r="I13" s="389"/>
      <c r="J13" s="389"/>
    </row>
    <row r="14" spans="1:1024">
      <c r="A14" s="390" t="s">
        <v>3</v>
      </c>
      <c r="B14" s="389"/>
      <c r="C14" s="389"/>
      <c r="D14" s="389"/>
      <c r="E14" s="389"/>
      <c r="F14" s="389"/>
      <c r="G14" s="389"/>
      <c r="H14" s="389"/>
      <c r="I14" s="389"/>
      <c r="J14" s="389"/>
    </row>
    <row r="15" spans="1:1024" ht="14.25" customHeight="1">
      <c r="A15" s="425" t="s">
        <v>4</v>
      </c>
      <c r="B15" s="425"/>
      <c r="C15" s="425"/>
      <c r="D15" s="425"/>
      <c r="E15" s="425"/>
      <c r="F15" s="425"/>
      <c r="G15" s="425"/>
      <c r="H15" s="425"/>
      <c r="I15" s="425"/>
      <c r="J15" s="425"/>
    </row>
    <row r="16" spans="1:1024">
      <c r="A16" s="424" t="s">
        <v>1617</v>
      </c>
      <c r="B16" s="424"/>
      <c r="C16" s="424"/>
      <c r="D16" s="424"/>
      <c r="E16" s="424"/>
      <c r="F16" s="424"/>
      <c r="G16" s="424"/>
      <c r="H16" s="424"/>
      <c r="I16" s="424"/>
      <c r="J16" s="424"/>
    </row>
    <row r="17" spans="1:1024" ht="14.25" customHeight="1">
      <c r="A17" s="425" t="s">
        <v>5</v>
      </c>
      <c r="B17" s="425"/>
      <c r="C17" s="425"/>
      <c r="D17" s="425"/>
      <c r="E17" s="425"/>
      <c r="F17" s="425"/>
      <c r="G17" s="425"/>
      <c r="H17" s="425"/>
      <c r="I17" s="425"/>
      <c r="J17" s="425"/>
    </row>
    <row r="18" spans="1:1024" s="158" customFormat="1" ht="106.5" customHeight="1">
      <c r="A18" s="426" t="s">
        <v>1618</v>
      </c>
      <c r="B18" s="426"/>
      <c r="C18" s="426"/>
      <c r="D18" s="426"/>
      <c r="E18" s="426"/>
      <c r="F18" s="426"/>
      <c r="G18" s="426"/>
      <c r="H18" s="426"/>
      <c r="I18" s="426"/>
      <c r="J18" s="426"/>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row>
    <row r="19" spans="1:1024" s="2" customFormat="1" ht="12.75">
      <c r="A19" s="382"/>
      <c r="B19" s="382"/>
      <c r="C19" s="382"/>
      <c r="D19" s="382"/>
      <c r="E19" s="382"/>
      <c r="F19" s="382"/>
      <c r="G19" s="382"/>
      <c r="H19" s="382"/>
      <c r="I19" s="382"/>
      <c r="J19" s="382"/>
    </row>
    <row r="20" spans="1:1024" s="2" customFormat="1" ht="20.25" customHeight="1">
      <c r="A20" s="432" t="s">
        <v>1619</v>
      </c>
      <c r="B20" s="433"/>
      <c r="C20" s="433"/>
      <c r="D20" s="433"/>
      <c r="E20" s="433"/>
      <c r="F20" s="433"/>
      <c r="G20" s="433"/>
      <c r="H20" s="433"/>
      <c r="I20" s="433"/>
      <c r="J20" s="433"/>
    </row>
    <row r="21" spans="1:1024" s="2" customFormat="1" ht="94.5" customHeight="1">
      <c r="A21" s="428" t="s">
        <v>1624</v>
      </c>
      <c r="B21" s="428"/>
      <c r="C21" s="428"/>
      <c r="D21" s="428"/>
      <c r="E21" s="428"/>
      <c r="F21" s="428"/>
      <c r="G21" s="428"/>
      <c r="H21" s="428"/>
      <c r="I21" s="428"/>
      <c r="J21" s="428"/>
    </row>
    <row r="22" spans="1:1024" s="2" customFormat="1" ht="93" customHeight="1">
      <c r="A22" s="428" t="s">
        <v>1620</v>
      </c>
      <c r="B22" s="428"/>
      <c r="C22" s="428"/>
      <c r="D22" s="428"/>
      <c r="E22" s="428"/>
      <c r="F22" s="428"/>
      <c r="G22" s="428"/>
      <c r="H22" s="428"/>
      <c r="I22" s="428"/>
      <c r="J22" s="428"/>
    </row>
    <row r="23" spans="1:1024" s="2" customFormat="1" ht="37.5" customHeight="1">
      <c r="A23" s="428" t="s">
        <v>1625</v>
      </c>
      <c r="B23" s="428"/>
      <c r="C23" s="428"/>
      <c r="D23" s="428"/>
      <c r="E23" s="428"/>
      <c r="F23" s="428"/>
      <c r="G23" s="428"/>
      <c r="H23" s="428"/>
      <c r="I23" s="428"/>
      <c r="J23" s="428"/>
    </row>
    <row r="24" spans="1:1024" s="2" customFormat="1" ht="48" customHeight="1">
      <c r="A24" s="428" t="s">
        <v>1621</v>
      </c>
      <c r="B24" s="428"/>
      <c r="C24" s="428"/>
      <c r="D24" s="428"/>
      <c r="E24" s="428"/>
      <c r="F24" s="428"/>
      <c r="G24" s="428"/>
      <c r="H24" s="428"/>
      <c r="I24" s="428"/>
      <c r="J24" s="428"/>
    </row>
    <row r="25" spans="1:1024" s="2" customFormat="1" ht="27.75" customHeight="1">
      <c r="A25" s="427" t="s">
        <v>1622</v>
      </c>
      <c r="B25" s="427"/>
      <c r="C25" s="427"/>
      <c r="D25" s="427"/>
      <c r="E25" s="427"/>
      <c r="F25" s="427"/>
      <c r="G25" s="427"/>
      <c r="H25" s="427"/>
      <c r="I25" s="427"/>
      <c r="J25" s="427"/>
    </row>
    <row r="26" spans="1:1024" s="2" customFormat="1" ht="37.5" customHeight="1">
      <c r="A26" s="428" t="s">
        <v>1626</v>
      </c>
      <c r="B26" s="428"/>
      <c r="C26" s="428"/>
      <c r="D26" s="428"/>
      <c r="E26" s="428"/>
      <c r="F26" s="428"/>
      <c r="G26" s="428"/>
      <c r="H26" s="428"/>
      <c r="I26" s="428"/>
      <c r="J26" s="428"/>
    </row>
    <row r="27" spans="1:1024" s="2" customFormat="1" ht="14.25">
      <c r="A27" s="375"/>
      <c r="B27" s="375"/>
      <c r="C27" s="375"/>
      <c r="D27" s="375"/>
      <c r="E27" s="375"/>
      <c r="F27" s="375"/>
      <c r="G27" s="375"/>
      <c r="H27" s="375"/>
      <c r="I27" s="375"/>
      <c r="J27" s="375"/>
    </row>
    <row r="28" spans="1:1024">
      <c r="A28" s="431"/>
      <c r="B28" s="431"/>
      <c r="C28" s="431"/>
      <c r="D28" s="431"/>
      <c r="E28" s="431"/>
      <c r="F28" s="431"/>
      <c r="G28" s="431"/>
      <c r="H28" s="431"/>
      <c r="I28" s="431"/>
      <c r="J28" s="431"/>
    </row>
    <row r="29" spans="1:1024">
      <c r="A29" s="391"/>
      <c r="B29" s="392"/>
      <c r="C29" s="392"/>
      <c r="D29" s="392"/>
      <c r="E29" s="392"/>
      <c r="F29" s="392"/>
      <c r="G29" s="392"/>
      <c r="H29" s="392"/>
      <c r="I29" s="392"/>
      <c r="J29" s="392"/>
    </row>
    <row r="30" spans="1:1024" s="2" customFormat="1" ht="14.25">
      <c r="A30" s="390" t="s">
        <v>1627</v>
      </c>
      <c r="B30" s="392"/>
      <c r="C30" s="392"/>
      <c r="D30" s="392"/>
      <c r="E30" s="392"/>
      <c r="F30" s="392"/>
      <c r="G30" s="392"/>
      <c r="H30" s="392"/>
      <c r="I30" s="392"/>
      <c r="J30" s="392"/>
    </row>
    <row r="31" spans="1:1024" ht="51.75" customHeight="1">
      <c r="A31" s="429" t="s">
        <v>1628</v>
      </c>
      <c r="B31" s="429"/>
      <c r="C31" s="429"/>
      <c r="D31" s="429"/>
      <c r="E31" s="429"/>
      <c r="F31" s="429"/>
      <c r="G31" s="429"/>
      <c r="H31" s="429"/>
      <c r="I31" s="429"/>
      <c r="J31" s="429"/>
    </row>
    <row r="32" spans="1:1024">
      <c r="A32" s="425"/>
      <c r="B32" s="425"/>
      <c r="C32" s="425"/>
      <c r="D32" s="425"/>
      <c r="E32" s="425"/>
      <c r="F32" s="425"/>
      <c r="G32" s="425"/>
      <c r="H32" s="425"/>
      <c r="I32" s="425"/>
      <c r="J32" s="425"/>
    </row>
    <row r="33" spans="1:10">
      <c r="A33" s="393" t="s">
        <v>6</v>
      </c>
      <c r="B33" s="394"/>
      <c r="C33" s="394"/>
      <c r="D33" s="394"/>
      <c r="E33" s="394"/>
      <c r="F33" s="394"/>
      <c r="G33" s="394"/>
      <c r="H33" s="394"/>
      <c r="I33" s="394"/>
      <c r="J33" s="394"/>
    </row>
    <row r="34" spans="1:10" ht="70.5" customHeight="1">
      <c r="A34" s="430" t="s">
        <v>1629</v>
      </c>
      <c r="B34" s="430"/>
      <c r="C34" s="430"/>
      <c r="D34" s="430"/>
      <c r="E34" s="430"/>
      <c r="F34" s="430"/>
      <c r="G34" s="430"/>
      <c r="H34" s="430"/>
      <c r="I34" s="430"/>
      <c r="J34" s="430"/>
    </row>
    <row r="35" spans="1:10">
      <c r="A35" s="395"/>
      <c r="B35" s="395"/>
      <c r="C35" s="395"/>
      <c r="D35" s="395"/>
      <c r="E35" s="395"/>
      <c r="F35" s="395"/>
      <c r="G35" s="395"/>
      <c r="H35" s="395"/>
      <c r="I35" s="395"/>
      <c r="J35" s="395"/>
    </row>
    <row r="36" spans="1:10">
      <c r="A36" s="393" t="s">
        <v>7</v>
      </c>
      <c r="B36" s="394"/>
      <c r="C36" s="394"/>
      <c r="D36" s="394"/>
      <c r="E36" s="394"/>
      <c r="F36" s="394"/>
      <c r="G36" s="394"/>
      <c r="H36" s="394"/>
      <c r="I36" s="394"/>
      <c r="J36" s="394"/>
    </row>
    <row r="37" spans="1:10">
      <c r="A37" s="3"/>
      <c r="B37" s="401" t="s">
        <v>8</v>
      </c>
      <c r="C37" s="381"/>
      <c r="D37" s="381"/>
      <c r="E37" s="381"/>
      <c r="F37" s="381"/>
      <c r="G37" s="381"/>
      <c r="H37" s="381"/>
      <c r="I37" s="381"/>
      <c r="J37" s="381"/>
    </row>
    <row r="38" spans="1:10">
      <c r="A38" s="4"/>
      <c r="B38" s="401" t="s">
        <v>9</v>
      </c>
      <c r="C38" s="382"/>
      <c r="D38" s="382"/>
      <c r="E38" s="382"/>
      <c r="F38" s="382"/>
      <c r="G38" s="382"/>
      <c r="H38" s="382"/>
      <c r="I38" s="382"/>
      <c r="J38" s="382"/>
    </row>
    <row r="39" spans="1:10">
      <c r="A39" s="5"/>
      <c r="B39" s="401" t="s">
        <v>10</v>
      </c>
      <c r="C39" s="381"/>
      <c r="D39" s="381"/>
      <c r="E39" s="381"/>
      <c r="F39" s="381"/>
      <c r="G39" s="381"/>
      <c r="H39" s="381"/>
      <c r="I39" s="381"/>
      <c r="J39" s="381"/>
    </row>
    <row r="40" spans="1:10">
      <c r="A40" s="6"/>
      <c r="B40" s="401" t="s">
        <v>11</v>
      </c>
      <c r="C40" s="381"/>
      <c r="D40" s="381"/>
      <c r="E40" s="381"/>
      <c r="F40" s="381"/>
      <c r="G40" s="381"/>
      <c r="H40" s="381"/>
      <c r="I40" s="381"/>
      <c r="J40" s="381"/>
    </row>
    <row r="41" spans="1:10">
      <c r="A41" s="7"/>
      <c r="B41" s="401" t="s">
        <v>12</v>
      </c>
      <c r="C41" s="381"/>
      <c r="D41" s="381"/>
      <c r="E41" s="381"/>
      <c r="F41" s="381"/>
      <c r="G41" s="381"/>
      <c r="H41" s="381"/>
      <c r="I41" s="381"/>
      <c r="J41" s="381"/>
    </row>
    <row r="42" spans="1:10">
      <c r="A42" s="383"/>
      <c r="B42" s="382"/>
      <c r="C42" s="382"/>
      <c r="D42" s="382"/>
      <c r="E42" s="382"/>
      <c r="F42" s="382"/>
      <c r="G42" s="382"/>
      <c r="H42" s="382"/>
      <c r="I42" s="382"/>
      <c r="J42" s="382"/>
    </row>
    <row r="43" spans="1:10">
      <c r="A43" s="383"/>
      <c r="B43" s="382"/>
      <c r="C43" s="382"/>
      <c r="D43" s="382"/>
      <c r="E43" s="382"/>
      <c r="F43" s="382"/>
      <c r="G43" s="382"/>
      <c r="H43" s="382"/>
      <c r="I43" s="382"/>
      <c r="J43" s="382"/>
    </row>
  </sheetData>
  <sheetProtection formatCells="0" formatColumns="0" formatRows="0" sort="0" autoFilter="0"/>
  <mergeCells count="34">
    <mergeCell ref="I7:J7"/>
    <mergeCell ref="A1:J1"/>
    <mergeCell ref="A2:E2"/>
    <mergeCell ref="F2:J2"/>
    <mergeCell ref="A5:B5"/>
    <mergeCell ref="D5:H5"/>
    <mergeCell ref="I5:J5"/>
    <mergeCell ref="A31:J31"/>
    <mergeCell ref="A34:J34"/>
    <mergeCell ref="A6:B6"/>
    <mergeCell ref="D6:H6"/>
    <mergeCell ref="I6:J6"/>
    <mergeCell ref="A28:J28"/>
    <mergeCell ref="A32:J32"/>
    <mergeCell ref="A20:J20"/>
    <mergeCell ref="A21:J21"/>
    <mergeCell ref="A22:J22"/>
    <mergeCell ref="A23:J23"/>
    <mergeCell ref="A24:J24"/>
    <mergeCell ref="A12:J12"/>
    <mergeCell ref="A15:J15"/>
    <mergeCell ref="A7:B7"/>
    <mergeCell ref="D7:H7"/>
    <mergeCell ref="A16:J16"/>
    <mergeCell ref="A17:J17"/>
    <mergeCell ref="A18:J18"/>
    <mergeCell ref="A25:J25"/>
    <mergeCell ref="A26:J26"/>
    <mergeCell ref="A8:B8"/>
    <mergeCell ref="D8:H8"/>
    <mergeCell ref="I8:J8"/>
    <mergeCell ref="A9:B9"/>
    <mergeCell ref="D9:H9"/>
    <mergeCell ref="I9:J9"/>
  </mergeCells>
  <hyperlinks>
    <hyperlink ref="A25:J25" location="'Pas à pas SIAP'!A1" display="Vous trouverez un guide pas à pas expliqant la démarche à suivre en cliquant sur cette cellule" xr:uid="{DDAE27FB-69B6-4200-A237-EF58C6A9E599}"/>
  </hyperlinks>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E216"/>
  <sheetViews>
    <sheetView tabSelected="1" zoomScale="70" zoomScaleNormal="70" workbookViewId="0">
      <pane ySplit="15" topLeftCell="A16" activePane="bottomLeft" state="frozen"/>
      <selection sqref="A1:M1"/>
      <selection pane="bottomLeft" activeCell="C8" sqref="C8:G8"/>
    </sheetView>
  </sheetViews>
  <sheetFormatPr baseColWidth="10" defaultColWidth="11.42578125" defaultRowHeight="15"/>
  <cols>
    <col min="1" max="1" width="31.42578125" style="8" customWidth="1"/>
    <col min="2" max="2" width="17.42578125" style="8" customWidth="1"/>
    <col min="3" max="5" width="9.7109375" style="8" customWidth="1"/>
    <col min="6" max="6" width="7.28515625" style="8" customWidth="1"/>
    <col min="7" max="7" width="9.7109375" style="8" customWidth="1"/>
    <col min="8" max="8" width="13.28515625" style="8" customWidth="1"/>
    <col min="9" max="9" width="27.140625" style="8" customWidth="1"/>
    <col min="10" max="10" width="14" style="8" customWidth="1"/>
    <col min="11" max="11" width="15" style="8" customWidth="1"/>
    <col min="12" max="12" width="15.7109375" style="8" customWidth="1"/>
    <col min="13" max="13" width="16" style="8" customWidth="1"/>
    <col min="14" max="14" width="36" style="8" customWidth="1"/>
    <col min="15" max="15" width="22.28515625" style="8" customWidth="1"/>
    <col min="16" max="16" width="19.140625" style="8" customWidth="1"/>
    <col min="17" max="17" width="19.140625" style="402" customWidth="1"/>
    <col min="18" max="18" width="19.140625" style="8" customWidth="1"/>
    <col min="19" max="19" width="12" style="8" customWidth="1"/>
    <col min="20" max="20" width="29" style="8" customWidth="1"/>
    <col min="21" max="21" width="12.7109375" style="8" customWidth="1"/>
    <col min="22" max="22" width="14" style="8" customWidth="1"/>
    <col min="23" max="23" width="24.5703125" style="8" customWidth="1"/>
    <col min="24" max="24" width="13.85546875" style="8" customWidth="1"/>
    <col min="25" max="25" width="14.7109375" style="8" customWidth="1"/>
    <col min="26" max="27" width="11.42578125" style="8"/>
    <col min="28" max="28" width="32.140625" style="8" customWidth="1"/>
    <col min="29" max="29" width="23.7109375" style="8" customWidth="1"/>
    <col min="30" max="30" width="14.7109375" style="8" customWidth="1"/>
    <col min="31" max="1019" width="11.42578125" style="8"/>
  </cols>
  <sheetData>
    <row r="1" spans="1:1019" ht="36" customHeight="1">
      <c r="A1" s="463" t="s">
        <v>1623</v>
      </c>
      <c r="B1" s="463"/>
      <c r="C1" s="463"/>
      <c r="D1" s="463"/>
      <c r="E1" s="463"/>
      <c r="F1" s="463"/>
      <c r="G1" s="463"/>
      <c r="H1" s="463"/>
      <c r="I1" s="463"/>
      <c r="J1" s="463"/>
      <c r="K1" s="463"/>
      <c r="L1" s="463"/>
      <c r="O1" s="3"/>
      <c r="P1" s="452" t="s">
        <v>8</v>
      </c>
      <c r="Q1" s="453"/>
      <c r="R1" s="453"/>
      <c r="T1" s="9"/>
      <c r="U1" s="9"/>
      <c r="V1" s="9"/>
      <c r="W1" s="9"/>
    </row>
    <row r="2" spans="1:1019">
      <c r="O2" s="4"/>
      <c r="P2" s="452" t="s">
        <v>9</v>
      </c>
      <c r="Q2" s="453"/>
      <c r="R2" s="453"/>
    </row>
    <row r="3" spans="1:1019" s="158" customFormat="1" ht="30" customHeight="1">
      <c r="A3" s="454" t="s">
        <v>1451</v>
      </c>
      <c r="B3" s="454"/>
      <c r="C3" s="454"/>
      <c r="D3" s="454"/>
      <c r="E3" s="454"/>
      <c r="F3" s="454"/>
      <c r="G3" s="454"/>
      <c r="H3" s="454"/>
      <c r="I3" s="454"/>
      <c r="J3" s="454"/>
      <c r="K3" s="454"/>
      <c r="L3" s="8"/>
      <c r="M3" s="8"/>
      <c r="N3" s="8"/>
      <c r="O3" s="5"/>
      <c r="P3" s="452" t="s">
        <v>10</v>
      </c>
      <c r="Q3" s="453"/>
      <c r="R3" s="453"/>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row>
    <row r="4" spans="1:1019" s="8" customFormat="1" ht="15.75">
      <c r="A4" s="455" t="s">
        <v>1453</v>
      </c>
      <c r="B4" s="456"/>
      <c r="C4" s="457"/>
      <c r="D4" s="457"/>
      <c r="E4" s="210"/>
      <c r="F4" s="210"/>
      <c r="G4" s="210"/>
      <c r="H4" s="210"/>
      <c r="I4" s="210"/>
      <c r="J4" s="210"/>
      <c r="K4" s="211"/>
      <c r="O4" s="6"/>
      <c r="P4" s="452" t="s">
        <v>11</v>
      </c>
      <c r="Q4" s="453"/>
      <c r="R4" s="453"/>
    </row>
    <row r="5" spans="1:1019" ht="54.75" customHeight="1">
      <c r="A5" s="220" t="s">
        <v>13</v>
      </c>
      <c r="B5" s="221"/>
      <c r="C5" s="458" t="s">
        <v>1638</v>
      </c>
      <c r="D5" s="458"/>
      <c r="E5" s="458"/>
      <c r="F5" s="458"/>
      <c r="G5" s="458"/>
      <c r="H5" s="458"/>
      <c r="I5" s="458"/>
      <c r="J5" s="458"/>
      <c r="K5" s="459"/>
      <c r="O5" s="7"/>
      <c r="P5" s="452" t="s">
        <v>12</v>
      </c>
      <c r="Q5" s="453"/>
      <c r="R5" s="453"/>
    </row>
    <row r="6" spans="1:1019" ht="15.75">
      <c r="A6" s="220" t="s">
        <v>1455</v>
      </c>
      <c r="B6" s="221"/>
      <c r="C6" s="444"/>
      <c r="D6" s="444"/>
      <c r="E6" s="444"/>
      <c r="F6" s="444"/>
      <c r="G6" s="445"/>
      <c r="H6" s="214"/>
      <c r="I6" s="214"/>
      <c r="J6" s="214"/>
      <c r="K6" s="215"/>
    </row>
    <row r="7" spans="1:1019" ht="15.75">
      <c r="A7" s="464" t="s">
        <v>14</v>
      </c>
      <c r="B7" s="465"/>
      <c r="C7" s="460" t="s">
        <v>1655</v>
      </c>
      <c r="D7" s="460"/>
      <c r="E7" s="460"/>
      <c r="F7" s="460"/>
      <c r="G7" s="461"/>
      <c r="H7" s="216"/>
      <c r="I7" s="216"/>
      <c r="J7" s="216"/>
      <c r="K7" s="217"/>
      <c r="M7" s="181" t="s">
        <v>15</v>
      </c>
    </row>
    <row r="8" spans="1:1019" ht="15.75">
      <c r="A8" s="464" t="s">
        <v>16</v>
      </c>
      <c r="B8" s="465"/>
      <c r="C8" s="460" t="s">
        <v>1224</v>
      </c>
      <c r="D8" s="460"/>
      <c r="E8" s="460"/>
      <c r="F8" s="460"/>
      <c r="G8" s="461"/>
      <c r="H8" s="216"/>
      <c r="I8" s="216"/>
      <c r="J8" s="216"/>
      <c r="K8" s="217"/>
      <c r="L8" s="12"/>
      <c r="M8" s="182">
        <f>INDEX(Données!$A$4:$F$1271,MATCH(C8,Données!$C$4:$C$1271,0),4)</f>
        <v>1</v>
      </c>
      <c r="P8" s="13"/>
      <c r="Q8" s="17"/>
      <c r="R8" s="13"/>
      <c r="S8" s="13"/>
      <c r="T8" s="13"/>
      <c r="U8" s="13"/>
      <c r="V8" s="13"/>
      <c r="W8" s="13"/>
    </row>
    <row r="9" spans="1:1019" ht="15.75">
      <c r="A9" s="220" t="s">
        <v>18</v>
      </c>
      <c r="B9" s="221"/>
      <c r="C9" s="457" t="s">
        <v>19</v>
      </c>
      <c r="D9" s="457"/>
      <c r="E9" s="457"/>
      <c r="F9" s="457"/>
      <c r="G9" s="457"/>
      <c r="H9" s="457"/>
      <c r="I9" s="457"/>
      <c r="J9" s="457"/>
      <c r="K9" s="462"/>
      <c r="L9" s="12"/>
      <c r="M9" s="13"/>
      <c r="N9" s="13"/>
      <c r="O9" s="13"/>
      <c r="P9" s="13"/>
      <c r="Q9" s="17"/>
      <c r="R9" s="13"/>
      <c r="S9" s="13"/>
      <c r="T9" s="13"/>
      <c r="U9" s="13"/>
      <c r="V9" s="13"/>
      <c r="W9" s="13"/>
    </row>
    <row r="10" spans="1:1019" ht="15.75">
      <c r="A10" s="212" t="s">
        <v>20</v>
      </c>
      <c r="B10" s="213"/>
      <c r="C10" s="457" t="s">
        <v>21</v>
      </c>
      <c r="D10" s="457"/>
      <c r="E10" s="457"/>
      <c r="F10" s="457"/>
      <c r="G10" s="457"/>
      <c r="H10" s="457"/>
      <c r="I10" s="457"/>
      <c r="J10" s="457"/>
      <c r="K10" s="462"/>
      <c r="L10" s="12"/>
      <c r="M10" s="10"/>
      <c r="N10" s="13"/>
      <c r="O10" s="13"/>
      <c r="P10" s="13"/>
      <c r="Q10" s="17"/>
      <c r="R10" s="13"/>
      <c r="S10" s="13"/>
      <c r="T10" s="13"/>
      <c r="U10" s="13"/>
      <c r="V10" s="13"/>
      <c r="W10" s="13"/>
    </row>
    <row r="11" spans="1:1019" ht="15.75">
      <c r="A11" s="220" t="s">
        <v>1454</v>
      </c>
      <c r="B11" s="221"/>
      <c r="C11" s="444"/>
      <c r="D11" s="444"/>
      <c r="E11" s="444"/>
      <c r="F11" s="444"/>
      <c r="G11" s="445"/>
      <c r="H11" s="218"/>
      <c r="I11" s="218"/>
      <c r="J11" s="218"/>
      <c r="K11" s="219"/>
      <c r="L11" s="12"/>
      <c r="M11" s="12"/>
      <c r="N11" s="13"/>
      <c r="O11" s="13"/>
      <c r="P11" s="13"/>
      <c r="Q11" s="17"/>
      <c r="R11" s="13"/>
      <c r="S11" s="13"/>
      <c r="T11" s="13"/>
      <c r="U11" s="13"/>
      <c r="V11" s="13"/>
      <c r="W11" s="13"/>
    </row>
    <row r="12" spans="1:1019">
      <c r="T12" s="14" t="s">
        <v>23</v>
      </c>
    </row>
    <row r="13" spans="1:1019" ht="33" customHeight="1">
      <c r="A13" s="442" t="s">
        <v>24</v>
      </c>
      <c r="B13" s="442"/>
      <c r="C13" s="442"/>
      <c r="D13" s="442"/>
      <c r="E13" s="442"/>
      <c r="F13" s="442"/>
      <c r="G13" s="442"/>
      <c r="H13" s="442"/>
      <c r="I13" s="442"/>
      <c r="J13" s="443" t="s">
        <v>1452</v>
      </c>
      <c r="K13" s="443"/>
      <c r="L13" s="443"/>
      <c r="M13" s="443"/>
      <c r="N13" s="442" t="s">
        <v>1456</v>
      </c>
      <c r="O13" s="442"/>
      <c r="P13" s="442"/>
      <c r="Q13" s="449" t="s">
        <v>1450</v>
      </c>
      <c r="R13" s="448" t="s">
        <v>1644</v>
      </c>
    </row>
    <row r="14" spans="1:1019">
      <c r="A14" s="450" t="s">
        <v>25</v>
      </c>
      <c r="B14" s="450"/>
      <c r="C14" s="450"/>
      <c r="D14" s="450"/>
      <c r="E14" s="450"/>
      <c r="F14" s="450"/>
      <c r="G14" s="450"/>
      <c r="H14" s="450"/>
      <c r="I14" s="450"/>
      <c r="J14" s="450"/>
      <c r="K14" s="450"/>
      <c r="L14" s="450"/>
      <c r="M14" s="450"/>
      <c r="N14" s="450"/>
      <c r="O14" s="450"/>
      <c r="P14" s="451"/>
      <c r="Q14" s="449"/>
      <c r="R14" s="448"/>
    </row>
    <row r="15" spans="1:1019" ht="73.5">
      <c r="A15" s="406" t="s">
        <v>1653</v>
      </c>
      <c r="B15" s="222" t="s">
        <v>1457</v>
      </c>
      <c r="C15" s="222" t="s">
        <v>26</v>
      </c>
      <c r="D15" s="222" t="s">
        <v>27</v>
      </c>
      <c r="E15" s="222" t="s">
        <v>28</v>
      </c>
      <c r="F15" s="222" t="s">
        <v>29</v>
      </c>
      <c r="G15" s="222" t="s">
        <v>30</v>
      </c>
      <c r="H15" s="222" t="s">
        <v>1458</v>
      </c>
      <c r="I15" s="222" t="s">
        <v>31</v>
      </c>
      <c r="J15" s="222" t="s">
        <v>1459</v>
      </c>
      <c r="K15" s="223" t="s">
        <v>32</v>
      </c>
      <c r="L15" s="222" t="s">
        <v>1460</v>
      </c>
      <c r="M15" s="222" t="s">
        <v>33</v>
      </c>
      <c r="N15" s="222" t="s">
        <v>34</v>
      </c>
      <c r="O15" s="222" t="s">
        <v>35</v>
      </c>
      <c r="P15" s="222" t="s">
        <v>36</v>
      </c>
      <c r="Q15" s="449"/>
      <c r="R15" s="448"/>
      <c r="S15" s="15"/>
      <c r="T15" s="16" t="s">
        <v>37</v>
      </c>
      <c r="U15" s="16" t="s">
        <v>38</v>
      </c>
      <c r="V15" s="16" t="s">
        <v>64</v>
      </c>
      <c r="W15" s="376" t="str">
        <f>IF($A$1="Tableau des surfaces prévisionnelles au stade convention APL","Nombre au stade agrément (Tableau des surfaces prévisionnelles au stade agrément)",IF($A$1="Tableau des surfaces définitives au stade du solde/clôture","Nombre au stade conventionnement (Tableau des surfaces prévisionnelles au stade convention APL)","Ne pas renseigner, pas utile à ce stade"))</f>
        <v>Ne pas renseigner, pas utile à ce stade</v>
      </c>
      <c r="X15" s="379" t="str">
        <f>IF($A$1="Tableau des surfaces prévisionnelles au stade convention APL","typologie identique à l'agrément ? ",IF($A$1="Tableau des surfaces définitives au stade du solde/clôture","typologie identique au conventionnement APL ?","Pas utile à ce stade"))</f>
        <v>Pas utile à ce stade</v>
      </c>
      <c r="AB15" s="17"/>
      <c r="AC15" s="17"/>
      <c r="AD15" s="17"/>
    </row>
    <row r="16" spans="1:1019">
      <c r="A16" s="224"/>
      <c r="B16" s="225"/>
      <c r="C16" s="226"/>
      <c r="D16" s="226"/>
      <c r="E16" s="226"/>
      <c r="F16" s="227"/>
      <c r="G16" s="228"/>
      <c r="H16" s="229"/>
      <c r="I16" s="230" t="b">
        <f t="shared" ref="I16:I47" si="0">IF($C$6="Acquisition-amélioration",IF(G16="T1",IF(H16&lt;16.2,"plan à contrôler",""),IF(G16="T1'",IF(H16&lt;18,"plan à contrôler",""),IF(G16="T1 bis",IF(H16&lt;27,"plan à contrôler",""),IF(G16="T2",IF(H16&lt;45.4,"plan à contrôler",""),IF(G16="T3",IF(H16&lt;54,"plan à contrôler",""),IF(G16="T4",IF(H16&lt;66.6,"plan à contrôler",""),IF(G16="T5",IF(H16&lt;79.2,"plan à contrôler","")))))))),IF(G16="T1",IF(H16&lt;18,"plan à contrôler",""),IF(G16="T1'",IF(H16&lt;20,"plan à contrôler",""),IF(G16="T1 bis",IF(H16&lt;30,"plan à contrôler",""),IF(G16="T2",IF(H16&lt;46,"plan à contrôler",""),IF(G16="T3",IF(H16&lt;60,"plan à contrôler",""),IF(G16="T4",IF(H16&lt;74,"plan à contrôler",""),IF(G16="T5",IF(H16&lt;88,"plan à contrôler","")))))))))</f>
        <v>0</v>
      </c>
      <c r="J16" s="231" t="e">
        <f>VLOOKUP(G16,'3. Fiche prépa conv APL_RS'!$B$33:$H$39,IF(LEFT(A16,3)="PLS",6,IF(LEFT(A16,4)="PLUS",2,IF(LEFT(A16,4)="PLAI",4))))</f>
        <v>#N/A</v>
      </c>
      <c r="K16" s="232"/>
      <c r="L16" s="232"/>
      <c r="M16" s="233">
        <f t="shared" ref="M16:M47" si="1">K16+L16</f>
        <v>0</v>
      </c>
      <c r="N16" s="234"/>
      <c r="O16" s="233" t="str">
        <f>IF($A16="PLAI-adapté",IF($M$8=2,VLOOKUP($N16,Données!$H$6:$L$11,5,0),VLOOKUP($N16,Données!$H$6:$L$11,4,0)),"")</f>
        <v/>
      </c>
      <c r="P16" s="235" t="str">
        <f t="shared" ref="P16:P47" si="2">IF(A16="PLAI-adapté",IF(J16&lt;=O16, J16,O16),"")</f>
        <v/>
      </c>
      <c r="Q16" s="403" t="str">
        <f t="shared" ref="Q16:Q47" si="3">IFERROR(IF(A16="PLAI-adapté",IF(P16&lt;K16,"valeur redevance pratiquée à revoir","OK"),IF(J16&lt;K16,"valeur redevance pratiquée à revoir","OK")),"")</f>
        <v/>
      </c>
      <c r="R16" s="209"/>
      <c r="S16" s="15"/>
      <c r="T16" s="18" t="s">
        <v>43</v>
      </c>
      <c r="U16" s="18">
        <f t="shared" ref="U16:U22" si="4">COUNTIF(G$16:G$214,T16)</f>
        <v>0</v>
      </c>
      <c r="V16" s="60">
        <f t="shared" ref="V16" si="5">SUMIF($G$16:$G$214,T16,$H$16:$H$214)</f>
        <v>0</v>
      </c>
      <c r="W16" s="377"/>
      <c r="X16" s="380" t="str">
        <f>IF($A$1="Tableau des surfaces prévisionnelles au stade agrément","/",IF(U16=W16,"OK","A vérifier"))</f>
        <v>/</v>
      </c>
      <c r="AB16" s="19"/>
      <c r="AC16" s="17"/>
      <c r="AD16" s="17"/>
    </row>
    <row r="17" spans="1:35">
      <c r="A17" s="224"/>
      <c r="B17" s="225"/>
      <c r="C17" s="226"/>
      <c r="D17" s="226"/>
      <c r="E17" s="226"/>
      <c r="F17" s="227"/>
      <c r="G17" s="228"/>
      <c r="H17" s="229"/>
      <c r="I17" s="230" t="b">
        <f t="shared" si="0"/>
        <v>0</v>
      </c>
      <c r="J17" s="231" t="e">
        <f>VLOOKUP(G17,'3. Fiche prépa conv APL_RS'!$B$33:$H$39,IF(LEFT(A17,3)="PLS",6,IF(LEFT(A17,4)="PLUS",2,IF(LEFT(A17,4)="PLAI",4))))</f>
        <v>#N/A</v>
      </c>
      <c r="K17" s="232"/>
      <c r="L17" s="232"/>
      <c r="M17" s="233">
        <f t="shared" si="1"/>
        <v>0</v>
      </c>
      <c r="N17" s="234"/>
      <c r="O17" s="233" t="str">
        <f>IF($A17="PLAI-adapté",IF($M$8=2,VLOOKUP($N17,Données!$H$6:$L$11,5,0),VLOOKUP($N17,Données!$H$6:$L$11,4,0)),"")</f>
        <v/>
      </c>
      <c r="P17" s="235" t="str">
        <f t="shared" si="2"/>
        <v/>
      </c>
      <c r="Q17" s="403" t="str">
        <f t="shared" si="3"/>
        <v/>
      </c>
      <c r="R17" s="209"/>
      <c r="S17" s="15"/>
      <c r="T17" s="18" t="s">
        <v>46</v>
      </c>
      <c r="U17" s="18">
        <f t="shared" si="4"/>
        <v>0</v>
      </c>
      <c r="V17" s="60">
        <f t="shared" ref="V17:V22" si="6">SUMIF($G$16:$G$214,T17,$H$16:$H$214)</f>
        <v>0</v>
      </c>
      <c r="W17" s="377"/>
      <c r="X17" s="380" t="str">
        <f t="shared" ref="X17:X22" si="7">IF($A$1="Tableau des surfaces prévisionnelles au stade agrément","/",IF(U17=W17,"OK","A vérifier"))</f>
        <v>/</v>
      </c>
      <c r="AB17" s="19"/>
      <c r="AC17" s="17"/>
      <c r="AD17" s="20"/>
    </row>
    <row r="18" spans="1:35">
      <c r="A18" s="224"/>
      <c r="B18" s="225"/>
      <c r="C18" s="226"/>
      <c r="D18" s="226"/>
      <c r="E18" s="226"/>
      <c r="F18" s="227"/>
      <c r="G18" s="228"/>
      <c r="H18" s="229"/>
      <c r="I18" s="230" t="b">
        <f t="shared" si="0"/>
        <v>0</v>
      </c>
      <c r="J18" s="231" t="e">
        <f>VLOOKUP(G18,'3. Fiche prépa conv APL_RS'!$B$33:$H$39,IF(LEFT(A18,3)="PLS",6,IF(LEFT(A18,4)="PLUS",2,IF(LEFT(A18,4)="PLAI",4))))</f>
        <v>#N/A</v>
      </c>
      <c r="K18" s="232"/>
      <c r="L18" s="232"/>
      <c r="M18" s="233">
        <f t="shared" si="1"/>
        <v>0</v>
      </c>
      <c r="N18" s="234"/>
      <c r="O18" s="233" t="str">
        <f>IF($A18="PLAI-adapté",IF($M$8=2,VLOOKUP($N18,Données!$H$6:$L$11,5,0),VLOOKUP($N18,Données!$H$6:$L$11,4,0)),"")</f>
        <v/>
      </c>
      <c r="P18" s="235" t="str">
        <f t="shared" si="2"/>
        <v/>
      </c>
      <c r="Q18" s="403" t="str">
        <f t="shared" si="3"/>
        <v/>
      </c>
      <c r="R18" s="209"/>
      <c r="S18" s="15"/>
      <c r="T18" s="18" t="s">
        <v>48</v>
      </c>
      <c r="U18" s="18">
        <f t="shared" si="4"/>
        <v>0</v>
      </c>
      <c r="V18" s="60">
        <f t="shared" si="6"/>
        <v>0</v>
      </c>
      <c r="W18" s="377"/>
      <c r="X18" s="380" t="str">
        <f t="shared" si="7"/>
        <v>/</v>
      </c>
      <c r="AB18" s="19"/>
      <c r="AC18" s="17"/>
      <c r="AD18" s="17"/>
    </row>
    <row r="19" spans="1:35">
      <c r="A19" s="224"/>
      <c r="B19" s="225"/>
      <c r="C19" s="226"/>
      <c r="D19" s="226"/>
      <c r="E19" s="226"/>
      <c r="F19" s="227"/>
      <c r="G19" s="228"/>
      <c r="H19" s="229"/>
      <c r="I19" s="230" t="b">
        <f t="shared" si="0"/>
        <v>0</v>
      </c>
      <c r="J19" s="231" t="e">
        <f>VLOOKUP(G19,'3. Fiche prépa conv APL_RS'!$B$33:$H$39,IF(LEFT(A19,3)="PLS",6,IF(LEFT(A19,4)="PLUS",2,IF(LEFT(A19,4)="PLAI",4))))</f>
        <v>#N/A</v>
      </c>
      <c r="K19" s="232"/>
      <c r="L19" s="232"/>
      <c r="M19" s="233">
        <f t="shared" si="1"/>
        <v>0</v>
      </c>
      <c r="N19" s="234"/>
      <c r="O19" s="233" t="str">
        <f>IF($A19="PLAI-adapté",IF($M$8=2,VLOOKUP($N19,Données!$H$6:$L$11,5,0),VLOOKUP($N19,Données!$H$6:$L$11,4,0)),"")</f>
        <v/>
      </c>
      <c r="P19" s="235" t="str">
        <f t="shared" si="2"/>
        <v/>
      </c>
      <c r="Q19" s="403" t="str">
        <f t="shared" si="3"/>
        <v/>
      </c>
      <c r="R19" s="209"/>
      <c r="S19" s="15"/>
      <c r="T19" s="18" t="s">
        <v>41</v>
      </c>
      <c r="U19" s="18">
        <f t="shared" si="4"/>
        <v>0</v>
      </c>
      <c r="V19" s="60">
        <f t="shared" si="6"/>
        <v>0</v>
      </c>
      <c r="W19" s="377"/>
      <c r="X19" s="380" t="str">
        <f t="shared" si="7"/>
        <v>/</v>
      </c>
      <c r="AB19" s="19"/>
      <c r="AC19" s="17"/>
      <c r="AD19" s="17"/>
    </row>
    <row r="20" spans="1:35">
      <c r="A20" s="224"/>
      <c r="B20" s="225"/>
      <c r="C20" s="226"/>
      <c r="D20" s="226"/>
      <c r="E20" s="226"/>
      <c r="F20" s="227"/>
      <c r="G20" s="228"/>
      <c r="H20" s="229"/>
      <c r="I20" s="230" t="b">
        <f t="shared" si="0"/>
        <v>0</v>
      </c>
      <c r="J20" s="231" t="e">
        <f>VLOOKUP(G20,'3. Fiche prépa conv APL_RS'!$B$33:$H$39,IF(LEFT(A20,3)="PLS",6,IF(LEFT(A20,4)="PLUS",2,IF(LEFT(A20,4)="PLAI",4))))</f>
        <v>#N/A</v>
      </c>
      <c r="K20" s="232"/>
      <c r="L20" s="232"/>
      <c r="M20" s="233">
        <f t="shared" si="1"/>
        <v>0</v>
      </c>
      <c r="N20" s="234"/>
      <c r="O20" s="233" t="str">
        <f>IF($A20="PLAI-adapté",IF($M$8=2,VLOOKUP($N20,Données!$H$6:$L$11,5,0),VLOOKUP($N20,Données!$H$6:$L$11,4,0)),"")</f>
        <v/>
      </c>
      <c r="P20" s="235" t="str">
        <f t="shared" si="2"/>
        <v/>
      </c>
      <c r="Q20" s="403" t="str">
        <f t="shared" si="3"/>
        <v/>
      </c>
      <c r="R20" s="209"/>
      <c r="S20" s="15"/>
      <c r="T20" s="18" t="s">
        <v>45</v>
      </c>
      <c r="U20" s="18">
        <f t="shared" si="4"/>
        <v>0</v>
      </c>
      <c r="V20" s="60">
        <f t="shared" si="6"/>
        <v>0</v>
      </c>
      <c r="W20" s="377"/>
      <c r="X20" s="380" t="str">
        <f t="shared" si="7"/>
        <v>/</v>
      </c>
      <c r="AB20" s="19"/>
      <c r="AC20" s="17"/>
      <c r="AD20" s="17"/>
    </row>
    <row r="21" spans="1:35">
      <c r="A21" s="224"/>
      <c r="B21" s="225"/>
      <c r="C21" s="226"/>
      <c r="D21" s="226"/>
      <c r="E21" s="226"/>
      <c r="F21" s="227"/>
      <c r="G21" s="228"/>
      <c r="H21" s="229"/>
      <c r="I21" s="230" t="b">
        <f t="shared" si="0"/>
        <v>0</v>
      </c>
      <c r="J21" s="231" t="e">
        <f>VLOOKUP(G21,'3. Fiche prépa conv APL_RS'!$B$33:$H$39,IF(LEFT(A21,3)="PLS",6,IF(LEFT(A21,4)="PLUS",2,IF(LEFT(A21,4)="PLAI",4))))</f>
        <v>#N/A</v>
      </c>
      <c r="K21" s="232"/>
      <c r="L21" s="232"/>
      <c r="M21" s="233">
        <f t="shared" si="1"/>
        <v>0</v>
      </c>
      <c r="N21" s="234"/>
      <c r="O21" s="233" t="str">
        <f>IF($A21="PLAI-adapté",IF($M$8=2,VLOOKUP($N21,Données!$H$6:$L$11,5,0),VLOOKUP($N21,Données!$H$6:$L$11,4,0)),"")</f>
        <v/>
      </c>
      <c r="P21" s="235" t="str">
        <f t="shared" si="2"/>
        <v/>
      </c>
      <c r="Q21" s="403" t="str">
        <f t="shared" si="3"/>
        <v/>
      </c>
      <c r="R21" s="209"/>
      <c r="S21" s="15"/>
      <c r="T21" s="18" t="s">
        <v>50</v>
      </c>
      <c r="U21" s="18">
        <f t="shared" si="4"/>
        <v>0</v>
      </c>
      <c r="V21" s="60">
        <f t="shared" si="6"/>
        <v>0</v>
      </c>
      <c r="W21" s="377"/>
      <c r="X21" s="380" t="str">
        <f t="shared" si="7"/>
        <v>/</v>
      </c>
      <c r="Y21" s="21"/>
      <c r="AB21" s="19"/>
      <c r="AC21" s="17"/>
      <c r="AE21" s="22"/>
      <c r="AF21" s="23"/>
      <c r="AG21" s="23"/>
      <c r="AH21" s="24"/>
      <c r="AI21" s="23"/>
    </row>
    <row r="22" spans="1:35" ht="12.75" customHeight="1">
      <c r="A22" s="224"/>
      <c r="B22" s="225"/>
      <c r="C22" s="226"/>
      <c r="D22" s="226"/>
      <c r="E22" s="226"/>
      <c r="F22" s="227"/>
      <c r="G22" s="228"/>
      <c r="H22" s="229"/>
      <c r="I22" s="230" t="b">
        <f t="shared" si="0"/>
        <v>0</v>
      </c>
      <c r="J22" s="231" t="e">
        <f>VLOOKUP(G22,'3. Fiche prépa conv APL_RS'!$B$33:$H$39,IF(LEFT(A22,3)="PLS",6,IF(LEFT(A22,4)="PLUS",2,IF(LEFT(A22,4)="PLAI",4))))</f>
        <v>#N/A</v>
      </c>
      <c r="K22" s="232"/>
      <c r="L22" s="232"/>
      <c r="M22" s="233">
        <f t="shared" si="1"/>
        <v>0</v>
      </c>
      <c r="N22" s="234"/>
      <c r="O22" s="233" t="str">
        <f>IF($A22="PLAI-adapté",IF($M$8=2,VLOOKUP($N22,Données!$H$6:$L$11,5,0),VLOOKUP($N22,Données!$H$6:$L$11,4,0)),"")</f>
        <v/>
      </c>
      <c r="P22" s="235" t="str">
        <f t="shared" si="2"/>
        <v/>
      </c>
      <c r="Q22" s="403" t="str">
        <f t="shared" si="3"/>
        <v/>
      </c>
      <c r="R22" s="209"/>
      <c r="S22" s="15"/>
      <c r="T22" s="18" t="s">
        <v>51</v>
      </c>
      <c r="U22" s="18">
        <f t="shared" si="4"/>
        <v>0</v>
      </c>
      <c r="V22" s="60">
        <f t="shared" si="6"/>
        <v>0</v>
      </c>
      <c r="W22" s="377"/>
      <c r="X22" s="380" t="str">
        <f t="shared" si="7"/>
        <v>/</v>
      </c>
      <c r="AB22" s="17"/>
      <c r="AC22" s="17"/>
      <c r="AD22" s="17"/>
    </row>
    <row r="23" spans="1:35">
      <c r="A23" s="224"/>
      <c r="B23" s="225"/>
      <c r="C23" s="226"/>
      <c r="D23" s="226"/>
      <c r="E23" s="226"/>
      <c r="F23" s="227"/>
      <c r="G23" s="228"/>
      <c r="H23" s="229"/>
      <c r="I23" s="230" t="b">
        <f t="shared" si="0"/>
        <v>0</v>
      </c>
      <c r="J23" s="231" t="e">
        <f>VLOOKUP(G23,'3. Fiche prépa conv APL_RS'!$B$33:$H$39,IF(LEFT(A23,3)="PLS",6,IF(LEFT(A23,4)="PLUS",2,IF(LEFT(A23,4)="PLAI",4))))</f>
        <v>#N/A</v>
      </c>
      <c r="K23" s="232"/>
      <c r="L23" s="232"/>
      <c r="M23" s="233">
        <f t="shared" si="1"/>
        <v>0</v>
      </c>
      <c r="N23" s="234"/>
      <c r="O23" s="233" t="str">
        <f>IF($A23="PLAI-adapté",IF($M$8=2,VLOOKUP($N23,Données!$H$6:$L$11,5,0),VLOOKUP($N23,Données!$H$6:$L$11,4,0)),"")</f>
        <v/>
      </c>
      <c r="P23" s="235" t="str">
        <f t="shared" si="2"/>
        <v/>
      </c>
      <c r="Q23" s="403" t="str">
        <f t="shared" si="3"/>
        <v/>
      </c>
      <c r="R23" s="209"/>
      <c r="S23" s="15"/>
      <c r="T23" s="18"/>
      <c r="U23" s="18"/>
      <c r="V23" s="60"/>
      <c r="W23" s="60"/>
      <c r="X23" s="380"/>
      <c r="AB23" s="17"/>
      <c r="AC23" s="17"/>
      <c r="AD23" s="17"/>
    </row>
    <row r="24" spans="1:35">
      <c r="A24" s="224"/>
      <c r="B24" s="225"/>
      <c r="C24" s="226"/>
      <c r="D24" s="226"/>
      <c r="E24" s="226"/>
      <c r="F24" s="227"/>
      <c r="G24" s="228"/>
      <c r="H24" s="229"/>
      <c r="I24" s="230" t="b">
        <f t="shared" si="0"/>
        <v>0</v>
      </c>
      <c r="J24" s="231" t="e">
        <f>VLOOKUP(G24,'3. Fiche prépa conv APL_RS'!$B$33:$H$39,IF(LEFT(A24,3)="PLS",6,IF(LEFT(A24,4)="PLUS",2,IF(LEFT(A24,4)="PLAI",4))))</f>
        <v>#N/A</v>
      </c>
      <c r="K24" s="232"/>
      <c r="L24" s="232"/>
      <c r="M24" s="233">
        <f t="shared" si="1"/>
        <v>0</v>
      </c>
      <c r="N24" s="234"/>
      <c r="O24" s="233" t="str">
        <f>IF($A24="PLAI-adapté",IF($M$8=2,VLOOKUP($N24,Données!$H$6:$L$11,5,0),VLOOKUP($N24,Données!$H$6:$L$11,4,0)),"")</f>
        <v/>
      </c>
      <c r="P24" s="235" t="str">
        <f t="shared" si="2"/>
        <v/>
      </c>
      <c r="Q24" s="403" t="str">
        <f t="shared" si="3"/>
        <v/>
      </c>
      <c r="R24" s="209"/>
      <c r="S24" s="15"/>
      <c r="T24" s="16" t="s">
        <v>52</v>
      </c>
      <c r="U24" s="16">
        <f>SUM(U16:U22)</f>
        <v>0</v>
      </c>
      <c r="V24" s="61">
        <f>SUM(V16:V22)</f>
        <v>0</v>
      </c>
      <c r="W24" s="378">
        <f>SUM(W16:W22)</f>
        <v>0</v>
      </c>
      <c r="X24" s="61"/>
      <c r="AC24" s="447"/>
      <c r="AD24" s="447"/>
    </row>
    <row r="25" spans="1:35">
      <c r="A25" s="224"/>
      <c r="B25" s="225"/>
      <c r="C25" s="226"/>
      <c r="D25" s="226"/>
      <c r="E25" s="226"/>
      <c r="F25" s="227"/>
      <c r="G25" s="228"/>
      <c r="H25" s="229"/>
      <c r="I25" s="230" t="b">
        <f t="shared" si="0"/>
        <v>0</v>
      </c>
      <c r="J25" s="231" t="e">
        <f>VLOOKUP(G25,'3. Fiche prépa conv APL_RS'!$B$33:$H$39,IF(LEFT(A25,3)="PLS",6,IF(LEFT(A25,4)="PLUS",2,IF(LEFT(A25,4)="PLAI",4))))</f>
        <v>#N/A</v>
      </c>
      <c r="K25" s="232"/>
      <c r="L25" s="232"/>
      <c r="M25" s="233">
        <f t="shared" si="1"/>
        <v>0</v>
      </c>
      <c r="N25" s="234"/>
      <c r="O25" s="233" t="str">
        <f>IF($A25="PLAI-adapté",IF($M$8=2,VLOOKUP($N25,Données!$H$6:$L$11,5,0),VLOOKUP($N25,Données!$H$6:$L$11,4,0)),"")</f>
        <v/>
      </c>
      <c r="P25" s="235" t="str">
        <f t="shared" si="2"/>
        <v/>
      </c>
      <c r="Q25" s="403" t="str">
        <f t="shared" si="3"/>
        <v/>
      </c>
      <c r="R25" s="209"/>
      <c r="S25" s="15"/>
      <c r="AB25" s="17"/>
      <c r="AC25" s="17"/>
      <c r="AD25" s="17"/>
    </row>
    <row r="26" spans="1:35">
      <c r="A26" s="224"/>
      <c r="B26" s="225"/>
      <c r="C26" s="236"/>
      <c r="D26" s="236"/>
      <c r="E26" s="236"/>
      <c r="F26" s="237"/>
      <c r="G26" s="228"/>
      <c r="H26" s="238"/>
      <c r="I26" s="230" t="b">
        <f t="shared" si="0"/>
        <v>0</v>
      </c>
      <c r="J26" s="231" t="e">
        <f>VLOOKUP(G26,'3. Fiche prépa conv APL_RS'!$B$33:$H$39,IF(LEFT(A26,3)="PLS",6,IF(LEFT(A26,4)="PLUS",2,IF(LEFT(A26,4)="PLAI",4))))</f>
        <v>#N/A</v>
      </c>
      <c r="K26" s="232"/>
      <c r="L26" s="232"/>
      <c r="M26" s="233">
        <f t="shared" si="1"/>
        <v>0</v>
      </c>
      <c r="N26" s="234"/>
      <c r="O26" s="233" t="str">
        <f>IF($A26="PLAI-adapté",IF($M$8=2,VLOOKUP($N26,Données!$H$6:$L$11,5,0),VLOOKUP($N26,Données!$H$6:$L$11,4,0)),"")</f>
        <v/>
      </c>
      <c r="P26" s="235" t="str">
        <f t="shared" si="2"/>
        <v/>
      </c>
      <c r="Q26" s="403" t="str">
        <f t="shared" si="3"/>
        <v/>
      </c>
      <c r="R26" s="209"/>
      <c r="S26" s="15"/>
      <c r="AB26" s="17"/>
      <c r="AC26" s="447"/>
      <c r="AD26" s="447"/>
    </row>
    <row r="27" spans="1:35" ht="30">
      <c r="A27" s="224"/>
      <c r="B27" s="225"/>
      <c r="C27" s="226"/>
      <c r="D27" s="226"/>
      <c r="E27" s="226"/>
      <c r="F27" s="227"/>
      <c r="G27" s="228"/>
      <c r="H27" s="229"/>
      <c r="I27" s="230" t="b">
        <f t="shared" si="0"/>
        <v>0</v>
      </c>
      <c r="J27" s="231" t="e">
        <f>VLOOKUP(G27,'3. Fiche prépa conv APL_RS'!$B$33:$H$39,IF(LEFT(A27,3)="PLS",6,IF(LEFT(A27,4)="PLUS",2,IF(LEFT(A27,4)="PLAI",4))))</f>
        <v>#N/A</v>
      </c>
      <c r="K27" s="232"/>
      <c r="L27" s="232"/>
      <c r="M27" s="233">
        <f t="shared" si="1"/>
        <v>0</v>
      </c>
      <c r="N27" s="234"/>
      <c r="O27" s="233" t="str">
        <f>IF($A27="PLAI-adapté",IF($M$8=2,VLOOKUP($N27,Données!$H$6:$L$11,5,0),VLOOKUP($N27,Données!$H$6:$L$11,4,0)),"")</f>
        <v/>
      </c>
      <c r="P27" s="235" t="str">
        <f t="shared" si="2"/>
        <v/>
      </c>
      <c r="Q27" s="403" t="str">
        <f t="shared" si="3"/>
        <v/>
      </c>
      <c r="R27" s="209"/>
      <c r="S27" s="15"/>
      <c r="T27" s="16" t="s">
        <v>53</v>
      </c>
      <c r="U27" s="16" t="s">
        <v>38</v>
      </c>
      <c r="V27" s="16" t="s">
        <v>64</v>
      </c>
      <c r="X27" s="16" t="s">
        <v>53</v>
      </c>
      <c r="Y27" s="16" t="s">
        <v>38</v>
      </c>
      <c r="Z27" s="16" t="s">
        <v>64</v>
      </c>
      <c r="AB27" s="17"/>
      <c r="AC27" s="17"/>
      <c r="AD27" s="17"/>
    </row>
    <row r="28" spans="1:35">
      <c r="A28" s="224"/>
      <c r="B28" s="225"/>
      <c r="C28" s="226"/>
      <c r="D28" s="226"/>
      <c r="E28" s="226"/>
      <c r="F28" s="227"/>
      <c r="G28" s="228"/>
      <c r="H28" s="229"/>
      <c r="I28" s="230" t="b">
        <f t="shared" si="0"/>
        <v>0</v>
      </c>
      <c r="J28" s="231" t="e">
        <f>VLOOKUP(G28,'3. Fiche prépa conv APL_RS'!$B$33:$H$39,IF(LEFT(A28,3)="PLS",6,IF(LEFT(A28,4)="PLUS",2,IF(LEFT(A28,4)="PLAI",4))))</f>
        <v>#N/A</v>
      </c>
      <c r="K28" s="232"/>
      <c r="L28" s="232"/>
      <c r="M28" s="233">
        <f t="shared" si="1"/>
        <v>0</v>
      </c>
      <c r="N28" s="234"/>
      <c r="O28" s="233" t="str">
        <f>IF($A28="PLAI-adapté",IF($M$8=2,VLOOKUP($N28,Données!$H$6:$L$11,5,0),VLOOKUP($N28,Données!$H$6:$L$11,4,0)),"")</f>
        <v/>
      </c>
      <c r="P28" s="235" t="str">
        <f t="shared" si="2"/>
        <v/>
      </c>
      <c r="Q28" s="403" t="str">
        <f t="shared" si="3"/>
        <v/>
      </c>
      <c r="R28" s="209"/>
      <c r="S28" s="15"/>
      <c r="T28" s="25" t="s">
        <v>202</v>
      </c>
      <c r="U28" s="26"/>
      <c r="V28" s="60"/>
      <c r="X28" s="25" t="s">
        <v>39</v>
      </c>
      <c r="Y28" s="27"/>
      <c r="Z28" s="60"/>
      <c r="AB28" s="17"/>
    </row>
    <row r="29" spans="1:35">
      <c r="A29" s="224"/>
      <c r="B29" s="225"/>
      <c r="C29" s="226"/>
      <c r="D29" s="226"/>
      <c r="E29" s="226"/>
      <c r="F29" s="227"/>
      <c r="G29" s="228"/>
      <c r="H29" s="229"/>
      <c r="I29" s="230" t="b">
        <f t="shared" si="0"/>
        <v>0</v>
      </c>
      <c r="J29" s="231" t="e">
        <f>VLOOKUP(G29,'3. Fiche prépa conv APL_RS'!$B$33:$H$39,IF(LEFT(A29,3)="PLS",6,IF(LEFT(A29,4)="PLUS",2,IF(LEFT(A29,4)="PLAI",4))))</f>
        <v>#N/A</v>
      </c>
      <c r="K29" s="232"/>
      <c r="L29" s="232"/>
      <c r="M29" s="233">
        <f t="shared" si="1"/>
        <v>0</v>
      </c>
      <c r="N29" s="234"/>
      <c r="O29" s="233" t="str">
        <f>IF($A29="PLAI-adapté",IF($M$8=2,VLOOKUP($N29,Données!$H$6:$L$11,5,0),VLOOKUP($N29,Données!$H$6:$L$11,4,0)),"")</f>
        <v/>
      </c>
      <c r="P29" s="235" t="str">
        <f t="shared" si="2"/>
        <v/>
      </c>
      <c r="Q29" s="403" t="str">
        <f t="shared" si="3"/>
        <v/>
      </c>
      <c r="R29" s="209"/>
      <c r="S29" s="15"/>
      <c r="T29" s="18" t="s">
        <v>43</v>
      </c>
      <c r="U29" s="28">
        <f>SUMPRODUCT(($G$16:$G$214=$T29)*($A$16:$A$214=$T$28))</f>
        <v>0</v>
      </c>
      <c r="V29" s="60">
        <f t="shared" ref="V29:V35" si="8">SUMIFS($H$16:$H$214,$G$16:$G$214,T29,$A$16:$A$214,"PLAI")</f>
        <v>0</v>
      </c>
      <c r="X29" s="18" t="s">
        <v>43</v>
      </c>
      <c r="Y29" s="18">
        <f t="shared" ref="Y29:Y35" si="9">SUMPRODUCT(($G$16:$G$214=$X29)*($A$16:$A$214="PLAI-adapté"))</f>
        <v>0</v>
      </c>
      <c r="Z29" s="60">
        <f>SUMIFS($H$16:$H$214,$G$16:$G$214,X29,$A$16:$A$214,"PLAI-*")</f>
        <v>0</v>
      </c>
      <c r="AB29" s="17"/>
    </row>
    <row r="30" spans="1:35">
      <c r="A30" s="224"/>
      <c r="B30" s="225"/>
      <c r="C30" s="226"/>
      <c r="D30" s="226"/>
      <c r="E30" s="226"/>
      <c r="F30" s="227"/>
      <c r="G30" s="228"/>
      <c r="H30" s="229"/>
      <c r="I30" s="230" t="b">
        <f t="shared" si="0"/>
        <v>0</v>
      </c>
      <c r="J30" s="231" t="e">
        <f>VLOOKUP(G30,'3. Fiche prépa conv APL_RS'!$B$33:$H$39,IF(LEFT(A30,3)="PLS",6,IF(LEFT(A30,4)="PLUS",2,IF(LEFT(A30,4)="PLAI",4))))</f>
        <v>#N/A</v>
      </c>
      <c r="K30" s="232"/>
      <c r="L30" s="232"/>
      <c r="M30" s="233">
        <f t="shared" si="1"/>
        <v>0</v>
      </c>
      <c r="N30" s="234"/>
      <c r="O30" s="233" t="str">
        <f>IF($A30="PLAI-adapté",IF($M$8=2,VLOOKUP($N30,Données!$H$6:$L$11,5,0),VLOOKUP($N30,Données!$H$6:$L$11,4,0)),"")</f>
        <v/>
      </c>
      <c r="P30" s="235" t="str">
        <f t="shared" si="2"/>
        <v/>
      </c>
      <c r="Q30" s="403" t="str">
        <f t="shared" si="3"/>
        <v/>
      </c>
      <c r="R30" s="209"/>
      <c r="S30" s="15"/>
      <c r="T30" s="18" t="s">
        <v>46</v>
      </c>
      <c r="U30" s="28">
        <f t="shared" ref="U30:U35" si="10">SUMPRODUCT(($G$16:$G$214=$T30)*($A$16:$A$214=$T$28))</f>
        <v>0</v>
      </c>
      <c r="V30" s="60">
        <f t="shared" si="8"/>
        <v>0</v>
      </c>
      <c r="X30" s="18" t="s">
        <v>46</v>
      </c>
      <c r="Y30" s="18">
        <f t="shared" si="9"/>
        <v>0</v>
      </c>
      <c r="Z30" s="60">
        <f t="shared" ref="Z30:Z35" si="11">SUMIFS($H$16:$H$214,$G$16:$G$214,X30,$A$16:$A$214,"PLAI-*")</f>
        <v>0</v>
      </c>
      <c r="AB30" s="17"/>
      <c r="AC30" s="17"/>
      <c r="AD30" s="17"/>
    </row>
    <row r="31" spans="1:35">
      <c r="A31" s="224"/>
      <c r="B31" s="225"/>
      <c r="C31" s="226"/>
      <c r="D31" s="226"/>
      <c r="E31" s="226"/>
      <c r="F31" s="227"/>
      <c r="G31" s="228"/>
      <c r="H31" s="229"/>
      <c r="I31" s="230" t="b">
        <f t="shared" si="0"/>
        <v>0</v>
      </c>
      <c r="J31" s="231" t="e">
        <f>VLOOKUP(G31,'3. Fiche prépa conv APL_RS'!$B$33:$H$39,IF(LEFT(A31,3)="PLS",6,IF(LEFT(A31,4)="PLUS",2,IF(LEFT(A31,4)="PLAI",4))))</f>
        <v>#N/A</v>
      </c>
      <c r="K31" s="232"/>
      <c r="L31" s="232"/>
      <c r="M31" s="233">
        <f t="shared" si="1"/>
        <v>0</v>
      </c>
      <c r="N31" s="234"/>
      <c r="O31" s="233" t="str">
        <f>IF($A31="PLAI-adapté",IF($M$8=2,VLOOKUP($N31,Données!$H$6:$L$11,5,0),VLOOKUP($N31,Données!$H$6:$L$11,4,0)),"")</f>
        <v/>
      </c>
      <c r="P31" s="235" t="str">
        <f t="shared" si="2"/>
        <v/>
      </c>
      <c r="Q31" s="403" t="str">
        <f t="shared" si="3"/>
        <v/>
      </c>
      <c r="R31" s="209"/>
      <c r="S31" s="15"/>
      <c r="T31" s="18" t="s">
        <v>48</v>
      </c>
      <c r="U31" s="28">
        <f t="shared" si="10"/>
        <v>0</v>
      </c>
      <c r="V31" s="60">
        <f t="shared" si="8"/>
        <v>0</v>
      </c>
      <c r="X31" s="18" t="s">
        <v>48</v>
      </c>
      <c r="Y31" s="18">
        <f t="shared" si="9"/>
        <v>0</v>
      </c>
      <c r="Z31" s="60">
        <f t="shared" si="11"/>
        <v>0</v>
      </c>
      <c r="AB31" s="17"/>
      <c r="AC31" s="29"/>
      <c r="AD31" s="29"/>
    </row>
    <row r="32" spans="1:35">
      <c r="A32" s="224"/>
      <c r="B32" s="225"/>
      <c r="C32" s="226"/>
      <c r="D32" s="226"/>
      <c r="E32" s="226"/>
      <c r="F32" s="227"/>
      <c r="G32" s="228"/>
      <c r="H32" s="229"/>
      <c r="I32" s="230" t="b">
        <f t="shared" si="0"/>
        <v>0</v>
      </c>
      <c r="J32" s="231" t="e">
        <f>VLOOKUP(G32,'3. Fiche prépa conv APL_RS'!$B$33:$H$39,IF(LEFT(A32,3)="PLS",6,IF(LEFT(A32,4)="PLUS",2,IF(LEFT(A32,4)="PLAI",4))))</f>
        <v>#N/A</v>
      </c>
      <c r="K32" s="232"/>
      <c r="L32" s="232"/>
      <c r="M32" s="233">
        <f t="shared" si="1"/>
        <v>0</v>
      </c>
      <c r="N32" s="234"/>
      <c r="O32" s="233" t="str">
        <f>IF($A32="PLAI-adapté",IF($M$8=2,VLOOKUP($N32,Données!$H$6:$L$11,5,0),VLOOKUP($N32,Données!$H$6:$L$11,4,0)),"")</f>
        <v/>
      </c>
      <c r="P32" s="235" t="str">
        <f t="shared" si="2"/>
        <v/>
      </c>
      <c r="Q32" s="403" t="str">
        <f t="shared" si="3"/>
        <v/>
      </c>
      <c r="R32" s="209"/>
      <c r="S32" s="15"/>
      <c r="T32" s="18" t="s">
        <v>41</v>
      </c>
      <c r="U32" s="28">
        <f t="shared" si="10"/>
        <v>0</v>
      </c>
      <c r="V32" s="60">
        <f t="shared" si="8"/>
        <v>0</v>
      </c>
      <c r="X32" s="18" t="s">
        <v>41</v>
      </c>
      <c r="Y32" s="18">
        <f t="shared" si="9"/>
        <v>0</v>
      </c>
      <c r="Z32" s="60">
        <f t="shared" si="11"/>
        <v>0</v>
      </c>
      <c r="AB32" s="17"/>
      <c r="AC32" s="29"/>
      <c r="AD32" s="29"/>
    </row>
    <row r="33" spans="1:35">
      <c r="A33" s="224"/>
      <c r="B33" s="225"/>
      <c r="C33" s="226"/>
      <c r="D33" s="226"/>
      <c r="E33" s="226"/>
      <c r="F33" s="227"/>
      <c r="G33" s="228"/>
      <c r="H33" s="229"/>
      <c r="I33" s="230" t="b">
        <f t="shared" si="0"/>
        <v>0</v>
      </c>
      <c r="J33" s="231" t="e">
        <f>VLOOKUP(G33,'3. Fiche prépa conv APL_RS'!$B$33:$H$39,IF(LEFT(A33,3)="PLS",6,IF(LEFT(A33,4)="PLUS",2,IF(LEFT(A33,4)="PLAI",4))))</f>
        <v>#N/A</v>
      </c>
      <c r="K33" s="232"/>
      <c r="L33" s="232"/>
      <c r="M33" s="233">
        <f t="shared" si="1"/>
        <v>0</v>
      </c>
      <c r="N33" s="234"/>
      <c r="O33" s="233" t="str">
        <f>IF($A33="PLAI-adapté",IF($M$8=2,VLOOKUP($N33,Données!$H$6:$L$11,5,0),VLOOKUP($N33,Données!$H$6:$L$11,4,0)),"")</f>
        <v/>
      </c>
      <c r="P33" s="235" t="str">
        <f t="shared" si="2"/>
        <v/>
      </c>
      <c r="Q33" s="403" t="str">
        <f t="shared" si="3"/>
        <v/>
      </c>
      <c r="R33" s="209"/>
      <c r="S33" s="15"/>
      <c r="T33" s="18" t="s">
        <v>45</v>
      </c>
      <c r="U33" s="28">
        <f t="shared" si="10"/>
        <v>0</v>
      </c>
      <c r="V33" s="60">
        <f t="shared" si="8"/>
        <v>0</v>
      </c>
      <c r="X33" s="18" t="s">
        <v>45</v>
      </c>
      <c r="Y33" s="18">
        <f t="shared" si="9"/>
        <v>0</v>
      </c>
      <c r="Z33" s="60">
        <f t="shared" si="11"/>
        <v>0</v>
      </c>
      <c r="AB33" s="17"/>
      <c r="AC33" s="29"/>
      <c r="AD33" s="29"/>
    </row>
    <row r="34" spans="1:35">
      <c r="A34" s="224"/>
      <c r="B34" s="225"/>
      <c r="C34" s="226"/>
      <c r="D34" s="226"/>
      <c r="E34" s="226"/>
      <c r="F34" s="227"/>
      <c r="G34" s="228"/>
      <c r="H34" s="229"/>
      <c r="I34" s="230" t="b">
        <f t="shared" si="0"/>
        <v>0</v>
      </c>
      <c r="J34" s="231" t="e">
        <f>VLOOKUP(G34,'3. Fiche prépa conv APL_RS'!$B$33:$H$39,IF(LEFT(A34,3)="PLS",6,IF(LEFT(A34,4)="PLUS",2,IF(LEFT(A34,4)="PLAI",4))))</f>
        <v>#N/A</v>
      </c>
      <c r="K34" s="232"/>
      <c r="L34" s="232"/>
      <c r="M34" s="233">
        <f t="shared" si="1"/>
        <v>0</v>
      </c>
      <c r="N34" s="234"/>
      <c r="O34" s="233" t="str">
        <f>IF($A34="PLAI-adapté",IF($M$8=2,VLOOKUP($N34,Données!$H$6:$L$11,5,0),VLOOKUP($N34,Données!$H$6:$L$11,4,0)),"")</f>
        <v/>
      </c>
      <c r="P34" s="235" t="str">
        <f t="shared" si="2"/>
        <v/>
      </c>
      <c r="Q34" s="403" t="str">
        <f t="shared" si="3"/>
        <v/>
      </c>
      <c r="R34" s="209"/>
      <c r="S34" s="15"/>
      <c r="T34" s="18" t="s">
        <v>50</v>
      </c>
      <c r="U34" s="28">
        <f t="shared" si="10"/>
        <v>0</v>
      </c>
      <c r="V34" s="60">
        <f t="shared" si="8"/>
        <v>0</v>
      </c>
      <c r="W34" s="17"/>
      <c r="X34" s="18" t="s">
        <v>50</v>
      </c>
      <c r="Y34" s="18">
        <f t="shared" si="9"/>
        <v>0</v>
      </c>
      <c r="Z34" s="60">
        <f t="shared" si="11"/>
        <v>0</v>
      </c>
      <c r="AB34" s="17"/>
      <c r="AC34" s="29"/>
      <c r="AD34" s="29"/>
    </row>
    <row r="35" spans="1:35">
      <c r="A35" s="224"/>
      <c r="B35" s="225"/>
      <c r="C35" s="226"/>
      <c r="D35" s="226"/>
      <c r="E35" s="226"/>
      <c r="F35" s="227"/>
      <c r="G35" s="228"/>
      <c r="H35" s="229"/>
      <c r="I35" s="230" t="b">
        <f t="shared" si="0"/>
        <v>0</v>
      </c>
      <c r="J35" s="231" t="e">
        <f>VLOOKUP(G35,'3. Fiche prépa conv APL_RS'!$B$33:$H$39,IF(LEFT(A35,3)="PLS",6,IF(LEFT(A35,4)="PLUS",2,IF(LEFT(A35,4)="PLAI",4))))</f>
        <v>#N/A</v>
      </c>
      <c r="K35" s="232"/>
      <c r="L35" s="232"/>
      <c r="M35" s="233">
        <f t="shared" si="1"/>
        <v>0</v>
      </c>
      <c r="N35" s="234"/>
      <c r="O35" s="233" t="str">
        <f>IF($A35="PLAI-adapté",IF($M$8=2,VLOOKUP($N35,Données!$H$6:$L$11,5,0),VLOOKUP($N35,Données!$H$6:$L$11,4,0)),"")</f>
        <v/>
      </c>
      <c r="P35" s="235" t="str">
        <f t="shared" si="2"/>
        <v/>
      </c>
      <c r="Q35" s="403" t="str">
        <f t="shared" si="3"/>
        <v/>
      </c>
      <c r="R35" s="209"/>
      <c r="S35" s="15"/>
      <c r="T35" s="18" t="s">
        <v>51</v>
      </c>
      <c r="U35" s="28">
        <f t="shared" si="10"/>
        <v>0</v>
      </c>
      <c r="V35" s="60">
        <f t="shared" si="8"/>
        <v>0</v>
      </c>
      <c r="W35" s="17"/>
      <c r="X35" s="18" t="s">
        <v>51</v>
      </c>
      <c r="Y35" s="18">
        <f t="shared" si="9"/>
        <v>0</v>
      </c>
      <c r="Z35" s="60">
        <f t="shared" si="11"/>
        <v>0</v>
      </c>
      <c r="AB35" s="17"/>
      <c r="AC35" s="29"/>
      <c r="AD35" s="29"/>
    </row>
    <row r="36" spans="1:35" ht="30">
      <c r="A36" s="224"/>
      <c r="B36" s="225"/>
      <c r="C36" s="226"/>
      <c r="D36" s="226"/>
      <c r="E36" s="226"/>
      <c r="F36" s="227"/>
      <c r="G36" s="228"/>
      <c r="H36" s="229"/>
      <c r="I36" s="230" t="b">
        <f t="shared" si="0"/>
        <v>0</v>
      </c>
      <c r="J36" s="231" t="e">
        <f>VLOOKUP(G36,'3. Fiche prépa conv APL_RS'!$B$33:$H$39,IF(LEFT(A36,3)="PLS",6,IF(LEFT(A36,4)="PLUS",2,IF(LEFT(A36,4)="PLAI",4))))</f>
        <v>#N/A</v>
      </c>
      <c r="K36" s="232"/>
      <c r="L36" s="232"/>
      <c r="M36" s="233">
        <f t="shared" si="1"/>
        <v>0</v>
      </c>
      <c r="N36" s="234"/>
      <c r="O36" s="233" t="str">
        <f>IF($A36="PLAI-adapté",IF($M$8=2,VLOOKUP($N36,Données!$H$6:$L$11,5,0),VLOOKUP($N36,Données!$H$6:$L$11,4,0)),"")</f>
        <v/>
      </c>
      <c r="P36" s="235" t="str">
        <f t="shared" si="2"/>
        <v/>
      </c>
      <c r="Q36" s="403" t="str">
        <f t="shared" si="3"/>
        <v/>
      </c>
      <c r="R36" s="209"/>
      <c r="S36" s="15"/>
      <c r="T36" s="30" t="s">
        <v>54</v>
      </c>
      <c r="U36" s="30">
        <f>SUM(U29:U35)</f>
        <v>0</v>
      </c>
      <c r="V36" s="61">
        <f>SUM(V28:V35)</f>
        <v>0</v>
      </c>
      <c r="W36" s="17"/>
      <c r="X36" s="30" t="s">
        <v>54</v>
      </c>
      <c r="Y36" s="30">
        <f>SUM(Y29:Y35)</f>
        <v>0</v>
      </c>
      <c r="Z36" s="61">
        <f>SUM(Z28:Z35)</f>
        <v>0</v>
      </c>
      <c r="AB36" s="17"/>
      <c r="AC36" s="29"/>
      <c r="AD36" s="29"/>
    </row>
    <row r="37" spans="1:35">
      <c r="A37" s="224"/>
      <c r="B37" s="225"/>
      <c r="C37" s="226"/>
      <c r="D37" s="226"/>
      <c r="E37" s="226"/>
      <c r="F37" s="227"/>
      <c r="G37" s="228"/>
      <c r="H37" s="229"/>
      <c r="I37" s="230" t="b">
        <f t="shared" si="0"/>
        <v>0</v>
      </c>
      <c r="J37" s="231" t="e">
        <f>VLOOKUP(G37,'3. Fiche prépa conv APL_RS'!$B$33:$H$39,IF(LEFT(A37,3)="PLS",6,IF(LEFT(A37,4)="PLUS",2,IF(LEFT(A37,4)="PLAI",4))))</f>
        <v>#N/A</v>
      </c>
      <c r="K37" s="232"/>
      <c r="L37" s="232"/>
      <c r="M37" s="233">
        <f t="shared" si="1"/>
        <v>0</v>
      </c>
      <c r="N37" s="234"/>
      <c r="O37" s="233" t="str">
        <f>IF($A37="PLAI-adapté",IF($M$8=2,VLOOKUP($N37,Données!$H$6:$L$11,5,0),VLOOKUP($N37,Données!$H$6:$L$11,4,0)),"")</f>
        <v/>
      </c>
      <c r="P37" s="235" t="str">
        <f t="shared" si="2"/>
        <v/>
      </c>
      <c r="Q37" s="403" t="str">
        <f t="shared" si="3"/>
        <v/>
      </c>
      <c r="R37" s="209"/>
      <c r="S37" s="15"/>
      <c r="T37" s="17"/>
      <c r="U37" s="17"/>
      <c r="V37" s="17"/>
      <c r="W37" s="17"/>
      <c r="AB37" s="17"/>
      <c r="AC37" s="29"/>
      <c r="AD37" s="29"/>
    </row>
    <row r="38" spans="1:35">
      <c r="A38" s="224"/>
      <c r="B38" s="225"/>
      <c r="C38" s="226"/>
      <c r="D38" s="226"/>
      <c r="E38" s="226"/>
      <c r="F38" s="227"/>
      <c r="G38" s="228"/>
      <c r="H38" s="229"/>
      <c r="I38" s="230" t="b">
        <f t="shared" si="0"/>
        <v>0</v>
      </c>
      <c r="J38" s="231" t="e">
        <f>VLOOKUP(G38,'3. Fiche prépa conv APL_RS'!$B$33:$H$39,IF(LEFT(A38,3)="PLS",6,IF(LEFT(A38,4)="PLUS",2,IF(LEFT(A38,4)="PLAI",4))))</f>
        <v>#N/A</v>
      </c>
      <c r="K38" s="232"/>
      <c r="L38" s="232"/>
      <c r="M38" s="233">
        <f t="shared" si="1"/>
        <v>0</v>
      </c>
      <c r="N38" s="234"/>
      <c r="O38" s="233" t="str">
        <f>IF($A38="PLAI-adapté",IF($M$8=2,VLOOKUP($N38,Données!$H$6:$L$11,5,0),VLOOKUP($N38,Données!$H$6:$L$11,4,0)),"")</f>
        <v/>
      </c>
      <c r="P38" s="235" t="str">
        <f t="shared" si="2"/>
        <v/>
      </c>
      <c r="Q38" s="403" t="str">
        <f t="shared" si="3"/>
        <v/>
      </c>
      <c r="R38" s="209"/>
      <c r="S38" s="15"/>
      <c r="T38" s="17"/>
      <c r="U38" s="17"/>
      <c r="V38" s="17"/>
      <c r="W38" s="17"/>
      <c r="AB38" s="17"/>
      <c r="AC38" s="29"/>
      <c r="AD38" s="29"/>
    </row>
    <row r="39" spans="1:35">
      <c r="A39" s="224"/>
      <c r="B39" s="225"/>
      <c r="C39" s="226"/>
      <c r="D39" s="226"/>
      <c r="E39" s="226"/>
      <c r="F39" s="227"/>
      <c r="G39" s="228"/>
      <c r="H39" s="229"/>
      <c r="I39" s="230" t="b">
        <f t="shared" si="0"/>
        <v>0</v>
      </c>
      <c r="J39" s="231" t="e">
        <f>VLOOKUP(G39,'3. Fiche prépa conv APL_RS'!$B$33:$H$39,IF(LEFT(A39,3)="PLS",6,IF(LEFT(A39,4)="PLUS",2,IF(LEFT(A39,4)="PLAI",4))))</f>
        <v>#N/A</v>
      </c>
      <c r="K39" s="232"/>
      <c r="L39" s="232"/>
      <c r="M39" s="233">
        <f t="shared" si="1"/>
        <v>0</v>
      </c>
      <c r="N39" s="234"/>
      <c r="O39" s="233" t="str">
        <f>IF($A39="PLAI-adapté",IF($M$8=2,VLOOKUP($N39,Données!$H$6:$L$11,5,0),VLOOKUP($N39,Données!$H$6:$L$11,4,0)),"")</f>
        <v/>
      </c>
      <c r="P39" s="235" t="str">
        <f t="shared" si="2"/>
        <v/>
      </c>
      <c r="Q39" s="403" t="str">
        <f t="shared" si="3"/>
        <v/>
      </c>
      <c r="R39" s="209"/>
      <c r="S39" s="15"/>
      <c r="T39" s="25" t="s">
        <v>80</v>
      </c>
      <c r="U39" s="26"/>
      <c r="V39" s="60"/>
      <c r="W39" s="17"/>
      <c r="AC39" s="29"/>
      <c r="AD39" s="31"/>
    </row>
    <row r="40" spans="1:35">
      <c r="A40" s="224"/>
      <c r="B40" s="225"/>
      <c r="C40" s="226"/>
      <c r="D40" s="226"/>
      <c r="E40" s="226"/>
      <c r="F40" s="227"/>
      <c r="G40" s="228"/>
      <c r="H40" s="229"/>
      <c r="I40" s="230" t="b">
        <f t="shared" si="0"/>
        <v>0</v>
      </c>
      <c r="J40" s="231" t="e">
        <f>VLOOKUP(G40,'3. Fiche prépa conv APL_RS'!$B$33:$H$39,IF(LEFT(A40,3)="PLS",6,IF(LEFT(A40,4)="PLUS",2,IF(LEFT(A40,4)="PLAI",4))))</f>
        <v>#N/A</v>
      </c>
      <c r="K40" s="232"/>
      <c r="L40" s="232"/>
      <c r="M40" s="233">
        <f t="shared" si="1"/>
        <v>0</v>
      </c>
      <c r="N40" s="234"/>
      <c r="O40" s="233" t="str">
        <f>IF($A40="PLAI-adapté",IF($M$8=2,VLOOKUP($N40,Données!$H$6:$L$11,5,0),VLOOKUP($N40,Données!$H$6:$L$11,4,0)),"")</f>
        <v/>
      </c>
      <c r="P40" s="235" t="str">
        <f t="shared" si="2"/>
        <v/>
      </c>
      <c r="Q40" s="403" t="str">
        <f t="shared" si="3"/>
        <v/>
      </c>
      <c r="R40" s="209"/>
      <c r="S40" s="15"/>
      <c r="T40" s="28" t="s">
        <v>43</v>
      </c>
      <c r="U40" s="28">
        <f t="shared" ref="U40:U46" si="12">SUMPRODUCT(($G$16:$G$214=$T40)*($A$16:$A$214=$T$39))</f>
        <v>0</v>
      </c>
      <c r="V40" s="60">
        <f>SUMIFS($H$16:$H$214,$G$16:$G$214,T40,$A$16:$A$214,"PLUS*")</f>
        <v>0</v>
      </c>
      <c r="W40" s="17"/>
      <c r="AA40" s="32"/>
      <c r="AE40" s="33"/>
      <c r="AF40" s="23"/>
      <c r="AG40" s="34"/>
      <c r="AH40" s="34"/>
      <c r="AI40" s="23"/>
    </row>
    <row r="41" spans="1:35">
      <c r="A41" s="224"/>
      <c r="B41" s="225"/>
      <c r="C41" s="226"/>
      <c r="D41" s="226"/>
      <c r="E41" s="226"/>
      <c r="F41" s="227"/>
      <c r="G41" s="228"/>
      <c r="H41" s="229"/>
      <c r="I41" s="230" t="b">
        <f t="shared" si="0"/>
        <v>0</v>
      </c>
      <c r="J41" s="231" t="e">
        <f>VLOOKUP(G41,'3. Fiche prépa conv APL_RS'!$B$33:$H$39,IF(LEFT(A41,3)="PLS",6,IF(LEFT(A41,4)="PLUS",2,IF(LEFT(A41,4)="PLAI",4))))</f>
        <v>#N/A</v>
      </c>
      <c r="K41" s="232"/>
      <c r="L41" s="232"/>
      <c r="M41" s="233">
        <f t="shared" si="1"/>
        <v>0</v>
      </c>
      <c r="N41" s="234"/>
      <c r="O41" s="233" t="str">
        <f>IF($A41="PLAI-adapté",IF($M$8=2,VLOOKUP($N41,Données!$H$6:$L$11,5,0),VLOOKUP($N41,Données!$H$6:$L$11,4,0)),"")</f>
        <v/>
      </c>
      <c r="P41" s="235" t="str">
        <f t="shared" si="2"/>
        <v/>
      </c>
      <c r="Q41" s="403" t="str">
        <f t="shared" si="3"/>
        <v/>
      </c>
      <c r="R41" s="209"/>
      <c r="S41" s="15"/>
      <c r="T41" s="18" t="s">
        <v>46</v>
      </c>
      <c r="U41" s="28">
        <f t="shared" si="12"/>
        <v>0</v>
      </c>
      <c r="V41" s="60">
        <f t="shared" ref="V41:V46" si="13">SUMIFS($H$16:$H$214,$G$16:$G$214,T41,$A$16:$A$214,"PLUS*")</f>
        <v>0</v>
      </c>
      <c r="W41" s="17"/>
    </row>
    <row r="42" spans="1:35">
      <c r="A42" s="224"/>
      <c r="B42" s="225"/>
      <c r="C42" s="226"/>
      <c r="D42" s="226"/>
      <c r="E42" s="226"/>
      <c r="F42" s="227"/>
      <c r="G42" s="228"/>
      <c r="H42" s="229"/>
      <c r="I42" s="230" t="b">
        <f t="shared" si="0"/>
        <v>0</v>
      </c>
      <c r="J42" s="231" t="e">
        <f>VLOOKUP(G42,'3. Fiche prépa conv APL_RS'!$B$33:$H$39,IF(LEFT(A42,3)="PLS",6,IF(LEFT(A42,4)="PLUS",2,IF(LEFT(A42,4)="PLAI",4))))</f>
        <v>#N/A</v>
      </c>
      <c r="K42" s="232"/>
      <c r="L42" s="232"/>
      <c r="M42" s="233">
        <f t="shared" si="1"/>
        <v>0</v>
      </c>
      <c r="N42" s="234"/>
      <c r="O42" s="233" t="str">
        <f>IF($A42="PLAI-adapté",IF($M$8=2,VLOOKUP($N42,Données!$H$6:$L$11,5,0),VLOOKUP($N42,Données!$H$6:$L$11,4,0)),"")</f>
        <v/>
      </c>
      <c r="P42" s="235" t="str">
        <f t="shared" si="2"/>
        <v/>
      </c>
      <c r="Q42" s="403" t="str">
        <f t="shared" si="3"/>
        <v/>
      </c>
      <c r="R42" s="209"/>
      <c r="S42" s="15"/>
      <c r="T42" s="18" t="s">
        <v>48</v>
      </c>
      <c r="U42" s="28">
        <f t="shared" si="12"/>
        <v>0</v>
      </c>
      <c r="V42" s="60">
        <f t="shared" si="13"/>
        <v>0</v>
      </c>
      <c r="W42" s="17"/>
      <c r="AB42" s="17"/>
      <c r="AC42" s="17"/>
      <c r="AD42" s="17"/>
    </row>
    <row r="43" spans="1:35">
      <c r="A43" s="224"/>
      <c r="B43" s="225"/>
      <c r="C43" s="226"/>
      <c r="D43" s="226"/>
      <c r="E43" s="226"/>
      <c r="F43" s="227"/>
      <c r="G43" s="228"/>
      <c r="H43" s="229"/>
      <c r="I43" s="230" t="b">
        <f t="shared" si="0"/>
        <v>0</v>
      </c>
      <c r="J43" s="231" t="e">
        <f>VLOOKUP(G43,'3. Fiche prépa conv APL_RS'!$B$33:$H$39,IF(LEFT(A43,3)="PLS",6,IF(LEFT(A43,4)="PLUS",2,IF(LEFT(A43,4)="PLAI",4))))</f>
        <v>#N/A</v>
      </c>
      <c r="K43" s="232"/>
      <c r="L43" s="232"/>
      <c r="M43" s="233">
        <f t="shared" si="1"/>
        <v>0</v>
      </c>
      <c r="N43" s="234"/>
      <c r="O43" s="233" t="str">
        <f>IF($A43="PLAI-adapté",IF($M$8=2,VLOOKUP($N43,Données!$H$6:$L$11,5,0),VLOOKUP($N43,Données!$H$6:$L$11,4,0)),"")</f>
        <v/>
      </c>
      <c r="P43" s="235" t="str">
        <f t="shared" si="2"/>
        <v/>
      </c>
      <c r="Q43" s="403" t="str">
        <f t="shared" si="3"/>
        <v/>
      </c>
      <c r="R43" s="209"/>
      <c r="S43" s="15"/>
      <c r="T43" s="18" t="s">
        <v>41</v>
      </c>
      <c r="U43" s="28">
        <f t="shared" si="12"/>
        <v>0</v>
      </c>
      <c r="V43" s="60">
        <f t="shared" si="13"/>
        <v>0</v>
      </c>
      <c r="W43" s="17"/>
    </row>
    <row r="44" spans="1:35">
      <c r="A44" s="224"/>
      <c r="B44" s="225"/>
      <c r="C44" s="226"/>
      <c r="D44" s="226"/>
      <c r="E44" s="226"/>
      <c r="F44" s="227"/>
      <c r="G44" s="228"/>
      <c r="H44" s="229"/>
      <c r="I44" s="230" t="b">
        <f t="shared" si="0"/>
        <v>0</v>
      </c>
      <c r="J44" s="231" t="e">
        <f>VLOOKUP(G44,'3. Fiche prépa conv APL_RS'!$B$33:$H$39,IF(LEFT(A44,3)="PLS",6,IF(LEFT(A44,4)="PLUS",2,IF(LEFT(A44,4)="PLAI",4))))</f>
        <v>#N/A</v>
      </c>
      <c r="K44" s="232"/>
      <c r="L44" s="232"/>
      <c r="M44" s="233">
        <f t="shared" si="1"/>
        <v>0</v>
      </c>
      <c r="N44" s="234"/>
      <c r="O44" s="233" t="str">
        <f>IF($A44="PLAI-adapté",IF($M$8=2,VLOOKUP($N44,Données!$H$6:$L$11,5,0),VLOOKUP($N44,Données!$H$6:$L$11,4,0)),"")</f>
        <v/>
      </c>
      <c r="P44" s="235" t="str">
        <f t="shared" si="2"/>
        <v/>
      </c>
      <c r="Q44" s="403" t="str">
        <f t="shared" si="3"/>
        <v/>
      </c>
      <c r="R44" s="209"/>
      <c r="S44" s="15"/>
      <c r="T44" s="18" t="s">
        <v>45</v>
      </c>
      <c r="U44" s="28">
        <f t="shared" si="12"/>
        <v>0</v>
      </c>
      <c r="V44" s="60">
        <f t="shared" si="13"/>
        <v>0</v>
      </c>
      <c r="W44" s="17"/>
      <c r="AB44" s="17"/>
      <c r="AC44" s="17"/>
      <c r="AD44" s="17"/>
    </row>
    <row r="45" spans="1:35">
      <c r="A45" s="224"/>
      <c r="B45" s="225"/>
      <c r="C45" s="226"/>
      <c r="D45" s="226"/>
      <c r="E45" s="226"/>
      <c r="F45" s="227"/>
      <c r="G45" s="228"/>
      <c r="H45" s="229"/>
      <c r="I45" s="230" t="b">
        <f t="shared" si="0"/>
        <v>0</v>
      </c>
      <c r="J45" s="231" t="e">
        <f>VLOOKUP(G45,'3. Fiche prépa conv APL_RS'!$B$33:$H$39,IF(LEFT(A45,3)="PLS",6,IF(LEFT(A45,4)="PLUS",2,IF(LEFT(A45,4)="PLAI",4))))</f>
        <v>#N/A</v>
      </c>
      <c r="K45" s="232"/>
      <c r="L45" s="232"/>
      <c r="M45" s="233">
        <f t="shared" si="1"/>
        <v>0</v>
      </c>
      <c r="N45" s="234"/>
      <c r="O45" s="233" t="str">
        <f>IF($A45="PLAI-adapté",IF($M$8=2,VLOOKUP($N45,Données!$H$6:$L$11,5,0),VLOOKUP($N45,Données!$H$6:$L$11,4,0)),"")</f>
        <v/>
      </c>
      <c r="P45" s="235" t="str">
        <f t="shared" si="2"/>
        <v/>
      </c>
      <c r="Q45" s="403" t="str">
        <f t="shared" si="3"/>
        <v/>
      </c>
      <c r="R45" s="209"/>
      <c r="S45" s="15"/>
      <c r="T45" s="18" t="s">
        <v>50</v>
      </c>
      <c r="U45" s="28">
        <f t="shared" si="12"/>
        <v>0</v>
      </c>
      <c r="V45" s="60">
        <f t="shared" si="13"/>
        <v>0</v>
      </c>
      <c r="W45" s="17"/>
      <c r="AB45" s="17"/>
      <c r="AC45" s="17"/>
      <c r="AD45" s="17"/>
    </row>
    <row r="46" spans="1:35">
      <c r="A46" s="224"/>
      <c r="B46" s="225"/>
      <c r="C46" s="226"/>
      <c r="D46" s="226"/>
      <c r="E46" s="226"/>
      <c r="F46" s="227"/>
      <c r="G46" s="228"/>
      <c r="H46" s="229"/>
      <c r="I46" s="230" t="b">
        <f t="shared" si="0"/>
        <v>0</v>
      </c>
      <c r="J46" s="231" t="e">
        <f>VLOOKUP(G46,'3. Fiche prépa conv APL_RS'!$B$33:$H$39,IF(LEFT(A46,3)="PLS",6,IF(LEFT(A46,4)="PLUS",2,IF(LEFT(A46,4)="PLAI",4))))</f>
        <v>#N/A</v>
      </c>
      <c r="K46" s="232"/>
      <c r="L46" s="232"/>
      <c r="M46" s="233">
        <f t="shared" si="1"/>
        <v>0</v>
      </c>
      <c r="N46" s="234"/>
      <c r="O46" s="233" t="str">
        <f>IF($A46="PLAI-adapté",IF($M$8=2,VLOOKUP($N46,Données!$H$6:$L$11,5,0),VLOOKUP($N46,Données!$H$6:$L$11,4,0)),"")</f>
        <v/>
      </c>
      <c r="P46" s="235" t="str">
        <f t="shared" si="2"/>
        <v/>
      </c>
      <c r="Q46" s="403" t="str">
        <f t="shared" si="3"/>
        <v/>
      </c>
      <c r="R46" s="209"/>
      <c r="S46" s="15"/>
      <c r="T46" s="18" t="s">
        <v>51</v>
      </c>
      <c r="U46" s="28">
        <f t="shared" si="12"/>
        <v>0</v>
      </c>
      <c r="V46" s="60">
        <f t="shared" si="13"/>
        <v>0</v>
      </c>
      <c r="W46" s="17"/>
      <c r="AB46" s="17"/>
      <c r="AC46" s="17"/>
      <c r="AD46" s="17"/>
    </row>
    <row r="47" spans="1:35">
      <c r="A47" s="224"/>
      <c r="B47" s="225"/>
      <c r="C47" s="226"/>
      <c r="D47" s="226"/>
      <c r="E47" s="226"/>
      <c r="F47" s="227"/>
      <c r="G47" s="228"/>
      <c r="H47" s="229"/>
      <c r="I47" s="230" t="b">
        <f t="shared" si="0"/>
        <v>0</v>
      </c>
      <c r="J47" s="231" t="e">
        <f>VLOOKUP(G47,'3. Fiche prépa conv APL_RS'!$B$33:$H$39,IF(LEFT(A47,3)="PLS",6,IF(LEFT(A47,4)="PLUS",2,IF(LEFT(A47,4)="PLAI",4))))</f>
        <v>#N/A</v>
      </c>
      <c r="K47" s="232"/>
      <c r="L47" s="232"/>
      <c r="M47" s="233">
        <f t="shared" si="1"/>
        <v>0</v>
      </c>
      <c r="N47" s="234"/>
      <c r="O47" s="233" t="str">
        <f>IF($A47="PLAI-adapté",IF($M$8=2,VLOOKUP($N47,Données!$H$6:$L$11,5,0),VLOOKUP($N47,Données!$H$6:$L$11,4,0)),"")</f>
        <v/>
      </c>
      <c r="P47" s="235" t="str">
        <f t="shared" si="2"/>
        <v/>
      </c>
      <c r="Q47" s="403" t="str">
        <f t="shared" si="3"/>
        <v/>
      </c>
      <c r="R47" s="209"/>
      <c r="S47" s="15"/>
      <c r="T47" s="30" t="s">
        <v>55</v>
      </c>
      <c r="U47" s="30">
        <f>SUM(U40:U46)</f>
        <v>0</v>
      </c>
      <c r="V47" s="61">
        <f>SUM(V39:V46)</f>
        <v>0</v>
      </c>
      <c r="W47" s="17"/>
      <c r="AB47" s="17"/>
      <c r="AC47" s="17"/>
      <c r="AD47" s="17"/>
    </row>
    <row r="48" spans="1:35">
      <c r="A48" s="224"/>
      <c r="B48" s="225"/>
      <c r="C48" s="226"/>
      <c r="D48" s="226"/>
      <c r="E48" s="226"/>
      <c r="F48" s="227"/>
      <c r="G48" s="228"/>
      <c r="H48" s="229"/>
      <c r="I48" s="230" t="b">
        <f t="shared" ref="I48:I79" si="14">IF($C$6="Acquisition-amélioration",IF(G48="T1",IF(H48&lt;16.2,"plan à contrôler",""),IF(G48="T1'",IF(H48&lt;18,"plan à contrôler",""),IF(G48="T1 bis",IF(H48&lt;27,"plan à contrôler",""),IF(G48="T2",IF(H48&lt;45.4,"plan à contrôler",""),IF(G48="T3",IF(H48&lt;54,"plan à contrôler",""),IF(G48="T4",IF(H48&lt;66.6,"plan à contrôler",""),IF(G48="T5",IF(H48&lt;79.2,"plan à contrôler","")))))))),IF(G48="T1",IF(H48&lt;18,"plan à contrôler",""),IF(G48="T1'",IF(H48&lt;20,"plan à contrôler",""),IF(G48="T1 bis",IF(H48&lt;30,"plan à contrôler",""),IF(G48="T2",IF(H48&lt;46,"plan à contrôler",""),IF(G48="T3",IF(H48&lt;60,"plan à contrôler",""),IF(G48="T4",IF(H48&lt;74,"plan à contrôler",""),IF(G48="T5",IF(H48&lt;88,"plan à contrôler","")))))))))</f>
        <v>0</v>
      </c>
      <c r="J48" s="231" t="e">
        <f>VLOOKUP(G48,'3. Fiche prépa conv APL_RS'!$B$33:$H$39,IF(LEFT(A48,3)="PLS",6,IF(LEFT(A48,4)="PLUS",2,IF(LEFT(A48,4)="PLAI",4))))</f>
        <v>#N/A</v>
      </c>
      <c r="K48" s="232"/>
      <c r="L48" s="232"/>
      <c r="M48" s="233">
        <f t="shared" ref="M48:M79" si="15">K48+L48</f>
        <v>0</v>
      </c>
      <c r="N48" s="234"/>
      <c r="O48" s="233" t="str">
        <f>IF($A48="PLAI-adapté",IF($M$8=2,VLOOKUP($N48,Données!$H$6:$L$11,5,0),VLOOKUP($N48,Données!$H$6:$L$11,4,0)),"")</f>
        <v/>
      </c>
      <c r="P48" s="235" t="str">
        <f t="shared" ref="P48:P79" si="16">IF(A48="PLAI-adapté",IF(J48&lt;=O48, J48,O48),"")</f>
        <v/>
      </c>
      <c r="Q48" s="403" t="str">
        <f t="shared" ref="Q48:Q79" si="17">IFERROR(IF(A48="PLAI-adapté",IF(P48&lt;K48,"valeur redevance pratiquée à revoir","OK"),IF(J48&lt;K48,"valeur redevance pratiquée à revoir","OK")),"")</f>
        <v/>
      </c>
      <c r="R48" s="209"/>
      <c r="S48" s="15"/>
      <c r="V48" s="17"/>
      <c r="W48" s="17"/>
      <c r="AB48" s="17"/>
      <c r="AC48" s="17"/>
      <c r="AD48" s="17"/>
    </row>
    <row r="49" spans="1:30">
      <c r="A49" s="224"/>
      <c r="B49" s="225"/>
      <c r="C49" s="226"/>
      <c r="D49" s="226"/>
      <c r="E49" s="226"/>
      <c r="F49" s="227"/>
      <c r="G49" s="228"/>
      <c r="H49" s="229"/>
      <c r="I49" s="230" t="b">
        <f t="shared" si="14"/>
        <v>0</v>
      </c>
      <c r="J49" s="231" t="e">
        <f>VLOOKUP(G49,'3. Fiche prépa conv APL_RS'!$B$33:$H$39,IF(LEFT(A49,3)="PLS",6,IF(LEFT(A49,4)="PLUS",2,IF(LEFT(A49,4)="PLAI",4))))</f>
        <v>#N/A</v>
      </c>
      <c r="K49" s="232"/>
      <c r="L49" s="232"/>
      <c r="M49" s="233">
        <f t="shared" si="15"/>
        <v>0</v>
      </c>
      <c r="N49" s="234"/>
      <c r="O49" s="233" t="str">
        <f>IF($A49="PLAI-adapté",IF($M$8=2,VLOOKUP($N49,Données!$H$6:$L$11,5,0),VLOOKUP($N49,Données!$H$6:$L$11,4,0)),"")</f>
        <v/>
      </c>
      <c r="P49" s="235" t="str">
        <f t="shared" si="16"/>
        <v/>
      </c>
      <c r="Q49" s="403" t="str">
        <f t="shared" si="17"/>
        <v/>
      </c>
      <c r="R49" s="209"/>
      <c r="S49" s="15"/>
      <c r="V49" s="17"/>
      <c r="W49" s="17"/>
      <c r="AB49" s="17"/>
      <c r="AC49" s="17"/>
      <c r="AD49" s="17"/>
    </row>
    <row r="50" spans="1:30">
      <c r="A50" s="224"/>
      <c r="B50" s="225"/>
      <c r="C50" s="226"/>
      <c r="D50" s="226"/>
      <c r="E50" s="226"/>
      <c r="F50" s="227"/>
      <c r="G50" s="228"/>
      <c r="H50" s="229"/>
      <c r="I50" s="230" t="b">
        <f t="shared" si="14"/>
        <v>0</v>
      </c>
      <c r="J50" s="231" t="e">
        <f>VLOOKUP(G50,'3. Fiche prépa conv APL_RS'!$B$33:$H$39,IF(LEFT(A50,3)="PLS",6,IF(LEFT(A50,4)="PLUS",2,IF(LEFT(A50,4)="PLAI",4))))</f>
        <v>#N/A</v>
      </c>
      <c r="K50" s="232"/>
      <c r="L50" s="232"/>
      <c r="M50" s="233">
        <f t="shared" si="15"/>
        <v>0</v>
      </c>
      <c r="N50" s="234"/>
      <c r="O50" s="233" t="str">
        <f>IF($A50="PLAI-adapté",IF($M$8=2,VLOOKUP($N50,Données!$H$6:$L$11,5,0),VLOOKUP($N50,Données!$H$6:$L$11,4,0)),"")</f>
        <v/>
      </c>
      <c r="P50" s="235" t="str">
        <f t="shared" si="16"/>
        <v/>
      </c>
      <c r="Q50" s="403" t="str">
        <f t="shared" si="17"/>
        <v/>
      </c>
      <c r="R50" s="209"/>
      <c r="S50" s="15"/>
      <c r="T50" s="25" t="s">
        <v>44</v>
      </c>
      <c r="U50" s="26"/>
      <c r="V50" s="60"/>
      <c r="W50" s="17"/>
      <c r="AB50" s="17"/>
      <c r="AC50" s="17"/>
      <c r="AD50" s="17"/>
    </row>
    <row r="51" spans="1:30">
      <c r="A51" s="224"/>
      <c r="B51" s="225"/>
      <c r="C51" s="226"/>
      <c r="D51" s="226"/>
      <c r="E51" s="226"/>
      <c r="F51" s="227"/>
      <c r="G51" s="228"/>
      <c r="H51" s="229"/>
      <c r="I51" s="230" t="b">
        <f t="shared" si="14"/>
        <v>0</v>
      </c>
      <c r="J51" s="231" t="e">
        <f>VLOOKUP(G51,'3. Fiche prépa conv APL_RS'!$B$33:$H$39,IF(LEFT(A51,3)="PLS",6,IF(LEFT(A51,4)="PLUS",2,IF(LEFT(A51,4)="PLAI",4))))</f>
        <v>#N/A</v>
      </c>
      <c r="K51" s="232"/>
      <c r="L51" s="232"/>
      <c r="M51" s="233">
        <f t="shared" si="15"/>
        <v>0</v>
      </c>
      <c r="N51" s="234"/>
      <c r="O51" s="233" t="str">
        <f>IF($A51="PLAI-adapté",IF($M$8=2,VLOOKUP($N51,Données!$H$6:$L$11,5,0),VLOOKUP($N51,Données!$H$6:$L$11,4,0)),"")</f>
        <v/>
      </c>
      <c r="P51" s="235" t="str">
        <f t="shared" si="16"/>
        <v/>
      </c>
      <c r="Q51" s="403" t="str">
        <f t="shared" si="17"/>
        <v/>
      </c>
      <c r="R51" s="209"/>
      <c r="S51" s="15"/>
      <c r="T51" s="28" t="s">
        <v>43</v>
      </c>
      <c r="U51" s="28">
        <f t="shared" ref="U51:U57" si="18">SUMPRODUCT(($G$15:$G$214=$T51)*($A$15:$A$214=$T$50))</f>
        <v>0</v>
      </c>
      <c r="V51" s="60">
        <f>SUMIFS($H$16:$H$214,$G$16:$G$214,T51,$A$16:$A$214,"PLS*")</f>
        <v>0</v>
      </c>
      <c r="W51" s="17"/>
      <c r="AB51" s="17"/>
      <c r="AC51" s="17"/>
      <c r="AD51" s="17"/>
    </row>
    <row r="52" spans="1:30">
      <c r="A52" s="224"/>
      <c r="B52" s="225"/>
      <c r="C52" s="226"/>
      <c r="D52" s="226"/>
      <c r="E52" s="226"/>
      <c r="F52" s="227"/>
      <c r="G52" s="228"/>
      <c r="H52" s="229"/>
      <c r="I52" s="230" t="b">
        <f t="shared" si="14"/>
        <v>0</v>
      </c>
      <c r="J52" s="231" t="e">
        <f>VLOOKUP(G52,'3. Fiche prépa conv APL_RS'!$B$33:$H$39,IF(LEFT(A52,3)="PLS",6,IF(LEFT(A52,4)="PLUS",2,IF(LEFT(A52,4)="PLAI",4))))</f>
        <v>#N/A</v>
      </c>
      <c r="K52" s="232"/>
      <c r="L52" s="232"/>
      <c r="M52" s="233">
        <f t="shared" si="15"/>
        <v>0</v>
      </c>
      <c r="N52" s="234"/>
      <c r="O52" s="233" t="str">
        <f>IF($A52="PLAI-adapté",IF($M$8=2,VLOOKUP($N52,Données!$H$6:$L$11,5,0),VLOOKUP($N52,Données!$H$6:$L$11,4,0)),"")</f>
        <v/>
      </c>
      <c r="P52" s="235" t="str">
        <f t="shared" si="16"/>
        <v/>
      </c>
      <c r="Q52" s="403" t="str">
        <f t="shared" si="17"/>
        <v/>
      </c>
      <c r="R52" s="209"/>
      <c r="S52" s="15"/>
      <c r="T52" s="18" t="s">
        <v>46</v>
      </c>
      <c r="U52" s="28">
        <f t="shared" si="18"/>
        <v>0</v>
      </c>
      <c r="V52" s="60">
        <f t="shared" ref="V52:V57" si="19">SUMIFS($H$16:$H$214,$G$16:$G$214,T52,$A$16:$A$214,"PLS*")</f>
        <v>0</v>
      </c>
      <c r="W52" s="17"/>
      <c r="AB52" s="17"/>
      <c r="AC52" s="17"/>
      <c r="AD52" s="17"/>
    </row>
    <row r="53" spans="1:30">
      <c r="A53" s="224"/>
      <c r="B53" s="225"/>
      <c r="C53" s="226"/>
      <c r="D53" s="226"/>
      <c r="E53" s="226"/>
      <c r="F53" s="227"/>
      <c r="G53" s="228"/>
      <c r="H53" s="229"/>
      <c r="I53" s="230" t="b">
        <f t="shared" si="14"/>
        <v>0</v>
      </c>
      <c r="J53" s="231" t="e">
        <f>VLOOKUP(G53,'3. Fiche prépa conv APL_RS'!$B$33:$H$39,IF(LEFT(A53,3)="PLS",6,IF(LEFT(A53,4)="PLUS",2,IF(LEFT(A53,4)="PLAI",4))))</f>
        <v>#N/A</v>
      </c>
      <c r="K53" s="232"/>
      <c r="L53" s="232"/>
      <c r="M53" s="233">
        <f t="shared" si="15"/>
        <v>0</v>
      </c>
      <c r="N53" s="234"/>
      <c r="O53" s="233" t="str">
        <f>IF($A53="PLAI-adapté",IF($M$8=2,VLOOKUP($N53,Données!$H$6:$L$11,5,0),VLOOKUP($N53,Données!$H$6:$L$11,4,0)),"")</f>
        <v/>
      </c>
      <c r="P53" s="235" t="str">
        <f t="shared" si="16"/>
        <v/>
      </c>
      <c r="Q53" s="403" t="str">
        <f t="shared" si="17"/>
        <v/>
      </c>
      <c r="R53" s="209"/>
      <c r="S53" s="15"/>
      <c r="T53" s="18" t="s">
        <v>48</v>
      </c>
      <c r="U53" s="28">
        <f t="shared" si="18"/>
        <v>0</v>
      </c>
      <c r="V53" s="60">
        <f t="shared" si="19"/>
        <v>0</v>
      </c>
      <c r="W53" s="17"/>
      <c r="AC53" s="17"/>
      <c r="AD53" s="17"/>
    </row>
    <row r="54" spans="1:30">
      <c r="A54" s="224"/>
      <c r="B54" s="225"/>
      <c r="C54" s="226"/>
      <c r="D54" s="226"/>
      <c r="E54" s="226"/>
      <c r="F54" s="227"/>
      <c r="G54" s="228"/>
      <c r="H54" s="229"/>
      <c r="I54" s="230" t="b">
        <f t="shared" si="14"/>
        <v>0</v>
      </c>
      <c r="J54" s="231" t="e">
        <f>VLOOKUP(G54,'3. Fiche prépa conv APL_RS'!$B$33:$H$39,IF(LEFT(A54,3)="PLS",6,IF(LEFT(A54,4)="PLUS",2,IF(LEFT(A54,4)="PLAI",4))))</f>
        <v>#N/A</v>
      </c>
      <c r="K54" s="232"/>
      <c r="L54" s="232"/>
      <c r="M54" s="233">
        <f t="shared" si="15"/>
        <v>0</v>
      </c>
      <c r="N54" s="234"/>
      <c r="O54" s="233" t="str">
        <f>IF($A54="PLAI-adapté",IF($M$8=2,VLOOKUP($N54,Données!$H$6:$L$11,5,0),VLOOKUP($N54,Données!$H$6:$L$11,4,0)),"")</f>
        <v/>
      </c>
      <c r="P54" s="235" t="str">
        <f t="shared" si="16"/>
        <v/>
      </c>
      <c r="Q54" s="403" t="str">
        <f t="shared" si="17"/>
        <v/>
      </c>
      <c r="R54" s="209"/>
      <c r="S54" s="15"/>
      <c r="T54" s="18" t="s">
        <v>41</v>
      </c>
      <c r="U54" s="28">
        <f t="shared" si="18"/>
        <v>0</v>
      </c>
      <c r="V54" s="60">
        <f t="shared" si="19"/>
        <v>0</v>
      </c>
      <c r="W54" s="17"/>
      <c r="AB54" s="17"/>
      <c r="AC54" s="17"/>
      <c r="AD54" s="17"/>
    </row>
    <row r="55" spans="1:30">
      <c r="A55" s="224"/>
      <c r="B55" s="225"/>
      <c r="C55" s="236"/>
      <c r="D55" s="236"/>
      <c r="E55" s="236"/>
      <c r="F55" s="227"/>
      <c r="G55" s="228"/>
      <c r="H55" s="238"/>
      <c r="I55" s="230" t="b">
        <f t="shared" si="14"/>
        <v>0</v>
      </c>
      <c r="J55" s="231" t="e">
        <f>VLOOKUP(G55,'3. Fiche prépa conv APL_RS'!$B$33:$H$39,IF(LEFT(A55,3)="PLS",6,IF(LEFT(A55,4)="PLUS",2,IF(LEFT(A55,4)="PLAI",4))))</f>
        <v>#N/A</v>
      </c>
      <c r="K55" s="232"/>
      <c r="L55" s="232"/>
      <c r="M55" s="233">
        <f t="shared" si="15"/>
        <v>0</v>
      </c>
      <c r="N55" s="234"/>
      <c r="O55" s="233" t="str">
        <f>IF($A55="PLAI-adapté",IF($M$8=2,VLOOKUP($N55,Données!$H$6:$L$11,5,0),VLOOKUP($N55,Données!$H$6:$L$11,4,0)),"")</f>
        <v/>
      </c>
      <c r="P55" s="235" t="str">
        <f t="shared" si="16"/>
        <v/>
      </c>
      <c r="Q55" s="403" t="str">
        <f t="shared" si="17"/>
        <v/>
      </c>
      <c r="R55" s="209"/>
      <c r="S55" s="15"/>
      <c r="T55" s="18" t="s">
        <v>45</v>
      </c>
      <c r="U55" s="28">
        <f t="shared" si="18"/>
        <v>0</v>
      </c>
      <c r="V55" s="60">
        <f t="shared" si="19"/>
        <v>0</v>
      </c>
      <c r="W55" s="17"/>
      <c r="AB55" s="17"/>
      <c r="AC55" s="17"/>
      <c r="AD55" s="17"/>
    </row>
    <row r="56" spans="1:30">
      <c r="A56" s="224"/>
      <c r="B56" s="225"/>
      <c r="C56" s="236"/>
      <c r="D56" s="236"/>
      <c r="E56" s="236"/>
      <c r="F56" s="227"/>
      <c r="G56" s="228"/>
      <c r="H56" s="238"/>
      <c r="I56" s="230" t="b">
        <f t="shared" si="14"/>
        <v>0</v>
      </c>
      <c r="J56" s="231" t="e">
        <f>VLOOKUP(G56,'3. Fiche prépa conv APL_RS'!$B$33:$H$39,IF(LEFT(A56,3)="PLS",6,IF(LEFT(A56,4)="PLUS",2,IF(LEFT(A56,4)="PLAI",4))))</f>
        <v>#N/A</v>
      </c>
      <c r="K56" s="232"/>
      <c r="L56" s="232"/>
      <c r="M56" s="233">
        <f t="shared" si="15"/>
        <v>0</v>
      </c>
      <c r="N56" s="234"/>
      <c r="O56" s="233" t="str">
        <f>IF($A56="PLAI-adapté",IF($M$8=2,VLOOKUP($N56,Données!$H$6:$L$11,5,0),VLOOKUP($N56,Données!$H$6:$L$11,4,0)),"")</f>
        <v/>
      </c>
      <c r="P56" s="235" t="str">
        <f t="shared" si="16"/>
        <v/>
      </c>
      <c r="Q56" s="403" t="str">
        <f t="shared" si="17"/>
        <v/>
      </c>
      <c r="R56" s="209"/>
      <c r="S56" s="15"/>
      <c r="T56" s="18" t="s">
        <v>50</v>
      </c>
      <c r="U56" s="28">
        <f t="shared" si="18"/>
        <v>0</v>
      </c>
      <c r="V56" s="60">
        <f t="shared" si="19"/>
        <v>0</v>
      </c>
      <c r="W56" s="17"/>
      <c r="AB56" s="17"/>
      <c r="AC56" s="17"/>
      <c r="AD56" s="17"/>
    </row>
    <row r="57" spans="1:30">
      <c r="A57" s="224"/>
      <c r="B57" s="225"/>
      <c r="C57" s="239"/>
      <c r="D57" s="239"/>
      <c r="E57" s="239"/>
      <c r="F57" s="227"/>
      <c r="G57" s="228"/>
      <c r="H57" s="240"/>
      <c r="I57" s="230" t="b">
        <f t="shared" si="14"/>
        <v>0</v>
      </c>
      <c r="J57" s="231" t="e">
        <f>VLOOKUP(G57,'3. Fiche prépa conv APL_RS'!$B$33:$H$39,IF(LEFT(A57,3)="PLS",6,IF(LEFT(A57,4)="PLUS",2,IF(LEFT(A57,4)="PLAI",4))))</f>
        <v>#N/A</v>
      </c>
      <c r="K57" s="232"/>
      <c r="L57" s="232"/>
      <c r="M57" s="233">
        <f t="shared" si="15"/>
        <v>0</v>
      </c>
      <c r="N57" s="234"/>
      <c r="O57" s="233" t="str">
        <f>IF($A57="PLAI-adapté",IF($M$8=2,VLOOKUP($N57,Données!$H$6:$L$11,5,0),VLOOKUP($N57,Données!$H$6:$L$11,4,0)),"")</f>
        <v/>
      </c>
      <c r="P57" s="235" t="str">
        <f t="shared" si="16"/>
        <v/>
      </c>
      <c r="Q57" s="403" t="str">
        <f t="shared" si="17"/>
        <v/>
      </c>
      <c r="R57" s="209"/>
      <c r="S57" s="15"/>
      <c r="T57" s="18" t="s">
        <v>51</v>
      </c>
      <c r="U57" s="28">
        <f t="shared" si="18"/>
        <v>0</v>
      </c>
      <c r="V57" s="60">
        <f t="shared" si="19"/>
        <v>0</v>
      </c>
      <c r="W57" s="17"/>
      <c r="AB57" s="17"/>
      <c r="AC57" s="17"/>
      <c r="AD57" s="17"/>
    </row>
    <row r="58" spans="1:30">
      <c r="A58" s="224"/>
      <c r="B58" s="225"/>
      <c r="C58" s="239"/>
      <c r="D58" s="239"/>
      <c r="E58" s="239"/>
      <c r="F58" s="227"/>
      <c r="G58" s="228"/>
      <c r="H58" s="240"/>
      <c r="I58" s="230" t="b">
        <f t="shared" si="14"/>
        <v>0</v>
      </c>
      <c r="J58" s="231" t="e">
        <f>VLOOKUP(G58,'3. Fiche prépa conv APL_RS'!$B$33:$H$39,IF(LEFT(A58,3)="PLS",6,IF(LEFT(A58,4)="PLUS",2,IF(LEFT(A58,4)="PLAI",4))))</f>
        <v>#N/A</v>
      </c>
      <c r="K58" s="232"/>
      <c r="L58" s="232"/>
      <c r="M58" s="233">
        <f t="shared" si="15"/>
        <v>0</v>
      </c>
      <c r="N58" s="234"/>
      <c r="O58" s="233" t="str">
        <f>IF($A58="PLAI-adapté",IF($M$8=2,VLOOKUP($N58,Données!$H$6:$L$11,5,0),VLOOKUP($N58,Données!$H$6:$L$11,4,0)),"")</f>
        <v/>
      </c>
      <c r="P58" s="235" t="str">
        <f t="shared" si="16"/>
        <v/>
      </c>
      <c r="Q58" s="403" t="str">
        <f t="shared" si="17"/>
        <v/>
      </c>
      <c r="R58" s="209"/>
      <c r="S58" s="15"/>
      <c r="T58" s="30" t="s">
        <v>56</v>
      </c>
      <c r="U58" s="30">
        <f>SUM(U51:U57)</f>
        <v>0</v>
      </c>
      <c r="V58" s="61">
        <f>SUM(V50:V57)</f>
        <v>0</v>
      </c>
      <c r="W58" s="17"/>
      <c r="AB58" s="17"/>
      <c r="AC58" s="17"/>
      <c r="AD58" s="17"/>
    </row>
    <row r="59" spans="1:30">
      <c r="A59" s="224"/>
      <c r="B59" s="225"/>
      <c r="C59" s="239"/>
      <c r="D59" s="239"/>
      <c r="E59" s="239"/>
      <c r="F59" s="227"/>
      <c r="G59" s="228"/>
      <c r="H59" s="240"/>
      <c r="I59" s="230" t="b">
        <f t="shared" si="14"/>
        <v>0</v>
      </c>
      <c r="J59" s="231" t="e">
        <f>VLOOKUP(G59,'3. Fiche prépa conv APL_RS'!$B$33:$H$39,IF(LEFT(A59,3)="PLS",6,IF(LEFT(A59,4)="PLUS",2,IF(LEFT(A59,4)="PLAI",4))))</f>
        <v>#N/A</v>
      </c>
      <c r="K59" s="232"/>
      <c r="L59" s="232"/>
      <c r="M59" s="233">
        <f t="shared" si="15"/>
        <v>0</v>
      </c>
      <c r="N59" s="234"/>
      <c r="O59" s="233" t="str">
        <f>IF($A59="PLAI-adapté",IF($M$8=2,VLOOKUP($N59,Données!$H$6:$L$11,5,0),VLOOKUP($N59,Données!$H$6:$L$11,4,0)),"")</f>
        <v/>
      </c>
      <c r="P59" s="235" t="str">
        <f t="shared" si="16"/>
        <v/>
      </c>
      <c r="Q59" s="403" t="str">
        <f t="shared" si="17"/>
        <v/>
      </c>
      <c r="R59" s="209"/>
      <c r="S59" s="15"/>
      <c r="V59" s="17"/>
      <c r="W59" s="17"/>
      <c r="AB59" s="17"/>
      <c r="AC59" s="17"/>
      <c r="AD59" s="17"/>
    </row>
    <row r="60" spans="1:30">
      <c r="A60" s="224"/>
      <c r="B60" s="225"/>
      <c r="C60" s="239"/>
      <c r="D60" s="239"/>
      <c r="E60" s="239"/>
      <c r="F60" s="227"/>
      <c r="G60" s="228"/>
      <c r="H60" s="240"/>
      <c r="I60" s="230" t="b">
        <f t="shared" si="14"/>
        <v>0</v>
      </c>
      <c r="J60" s="231" t="e">
        <f>VLOOKUP(G60,'3. Fiche prépa conv APL_RS'!$B$33:$H$39,IF(LEFT(A60,3)="PLS",6,IF(LEFT(A60,4)="PLUS",2,IF(LEFT(A60,4)="PLAI",4))))</f>
        <v>#N/A</v>
      </c>
      <c r="K60" s="232"/>
      <c r="L60" s="232"/>
      <c r="M60" s="233">
        <f t="shared" si="15"/>
        <v>0</v>
      </c>
      <c r="N60" s="234"/>
      <c r="O60" s="233" t="str">
        <f>IF($A60="PLAI-adapté",IF($M$8=2,VLOOKUP($N60,Données!$H$6:$L$11,5,0),VLOOKUP($N60,Données!$H$6:$L$11,4,0)),"")</f>
        <v/>
      </c>
      <c r="P60" s="235" t="str">
        <f t="shared" si="16"/>
        <v/>
      </c>
      <c r="Q60" s="403" t="str">
        <f t="shared" si="17"/>
        <v/>
      </c>
      <c r="R60" s="209"/>
      <c r="S60" s="15"/>
      <c r="T60" s="16" t="s">
        <v>57</v>
      </c>
      <c r="U60" s="16">
        <f>U58+U47+U36+Y36</f>
        <v>0</v>
      </c>
      <c r="V60" s="61">
        <f>V58+V47+V36+Z36</f>
        <v>0</v>
      </c>
      <c r="AB60" s="17"/>
      <c r="AC60" s="17"/>
      <c r="AD60" s="17"/>
    </row>
    <row r="61" spans="1:30">
      <c r="A61" s="224"/>
      <c r="B61" s="225"/>
      <c r="C61" s="239"/>
      <c r="D61" s="239"/>
      <c r="E61" s="239"/>
      <c r="F61" s="227"/>
      <c r="G61" s="228"/>
      <c r="H61" s="240"/>
      <c r="I61" s="230" t="b">
        <f t="shared" si="14"/>
        <v>0</v>
      </c>
      <c r="J61" s="231" t="e">
        <f>VLOOKUP(G61,'3. Fiche prépa conv APL_RS'!$B$33:$H$39,IF(LEFT(A61,3)="PLS",6,IF(LEFT(A61,4)="PLUS",2,IF(LEFT(A61,4)="PLAI",4))))</f>
        <v>#N/A</v>
      </c>
      <c r="K61" s="232"/>
      <c r="L61" s="232"/>
      <c r="M61" s="233">
        <f t="shared" si="15"/>
        <v>0</v>
      </c>
      <c r="N61" s="234"/>
      <c r="O61" s="233" t="str">
        <f>IF($A61="PLAI-adapté",IF($M$8=2,VLOOKUP($N61,Données!$H$6:$L$11,5,0),VLOOKUP($N61,Données!$H$6:$L$11,4,0)),"")</f>
        <v/>
      </c>
      <c r="P61" s="235" t="str">
        <f t="shared" si="16"/>
        <v/>
      </c>
      <c r="Q61" s="403" t="str">
        <f t="shared" si="17"/>
        <v/>
      </c>
      <c r="R61" s="209"/>
      <c r="S61" s="15"/>
      <c r="AB61" s="17"/>
      <c r="AC61" s="17"/>
      <c r="AD61" s="17"/>
    </row>
    <row r="62" spans="1:30">
      <c r="A62" s="224"/>
      <c r="B62" s="225"/>
      <c r="C62" s="239"/>
      <c r="D62" s="239"/>
      <c r="E62" s="239"/>
      <c r="F62" s="227"/>
      <c r="G62" s="228"/>
      <c r="H62" s="240"/>
      <c r="I62" s="230" t="b">
        <f t="shared" si="14"/>
        <v>0</v>
      </c>
      <c r="J62" s="231" t="e">
        <f>VLOOKUP(G62,'3. Fiche prépa conv APL_RS'!$B$33:$H$39,IF(LEFT(A62,3)="PLS",6,IF(LEFT(A62,4)="PLUS",2,IF(LEFT(A62,4)="PLAI",4))))</f>
        <v>#N/A</v>
      </c>
      <c r="K62" s="232"/>
      <c r="L62" s="232"/>
      <c r="M62" s="233">
        <f t="shared" si="15"/>
        <v>0</v>
      </c>
      <c r="N62" s="234"/>
      <c r="O62" s="233" t="str">
        <f>IF($A62="PLAI-adapté",IF($M$8=2,VLOOKUP($N62,Données!$H$6:$L$11,5,0),VLOOKUP($N62,Données!$H$6:$L$11,4,0)),"")</f>
        <v/>
      </c>
      <c r="P62" s="235" t="str">
        <f t="shared" si="16"/>
        <v/>
      </c>
      <c r="Q62" s="403" t="str">
        <f t="shared" si="17"/>
        <v/>
      </c>
      <c r="R62" s="209"/>
      <c r="S62" s="15"/>
      <c r="T62" s="35" t="s">
        <v>58</v>
      </c>
      <c r="U62" s="36" t="e">
        <f>AVERAGEIF(L16:L214,"&lt;&gt; 0",L16:L214)</f>
        <v>#DIV/0!</v>
      </c>
      <c r="V62" s="37" t="e">
        <f>IF(U62&gt;30,"P+M à crontrôler","OK")</f>
        <v>#DIV/0!</v>
      </c>
      <c r="W62" s="206"/>
      <c r="AB62" s="17"/>
      <c r="AC62" s="17"/>
      <c r="AD62" s="17"/>
    </row>
    <row r="63" spans="1:30">
      <c r="A63" s="224"/>
      <c r="B63" s="225"/>
      <c r="C63" s="239"/>
      <c r="D63" s="239"/>
      <c r="E63" s="239"/>
      <c r="F63" s="227"/>
      <c r="G63" s="228"/>
      <c r="H63" s="240"/>
      <c r="I63" s="230" t="b">
        <f t="shared" si="14"/>
        <v>0</v>
      </c>
      <c r="J63" s="231" t="e">
        <f>VLOOKUP(G63,'3. Fiche prépa conv APL_RS'!$B$33:$H$39,IF(LEFT(A63,3)="PLS",6,IF(LEFT(A63,4)="PLUS",2,IF(LEFT(A63,4)="PLAI",4))))</f>
        <v>#N/A</v>
      </c>
      <c r="K63" s="232"/>
      <c r="L63" s="232"/>
      <c r="M63" s="233">
        <f t="shared" si="15"/>
        <v>0</v>
      </c>
      <c r="N63" s="234"/>
      <c r="O63" s="233" t="str">
        <f>IF($A63="PLAI-adapté",IF($M$8=2,VLOOKUP($N63,Données!$H$6:$L$11,5,0),VLOOKUP($N63,Données!$H$6:$L$11,4,0)),"")</f>
        <v/>
      </c>
      <c r="P63" s="235" t="str">
        <f t="shared" si="16"/>
        <v/>
      </c>
      <c r="Q63" s="403" t="str">
        <f t="shared" si="17"/>
        <v/>
      </c>
      <c r="R63" s="209"/>
      <c r="S63" s="15"/>
      <c r="AC63" s="17"/>
      <c r="AD63" s="17"/>
    </row>
    <row r="64" spans="1:30" s="38" customFormat="1">
      <c r="A64" s="224"/>
      <c r="B64" s="225"/>
      <c r="C64" s="239"/>
      <c r="D64" s="239"/>
      <c r="E64" s="239"/>
      <c r="F64" s="227"/>
      <c r="G64" s="228"/>
      <c r="H64" s="240"/>
      <c r="I64" s="230" t="b">
        <f t="shared" si="14"/>
        <v>0</v>
      </c>
      <c r="J64" s="231" t="e">
        <f>VLOOKUP(G64,'3. Fiche prépa conv APL_RS'!$B$33:$H$39,IF(LEFT(A64,3)="PLS",6,IF(LEFT(A64,4)="PLUS",2,IF(LEFT(A64,4)="PLAI",4))))</f>
        <v>#N/A</v>
      </c>
      <c r="K64" s="232"/>
      <c r="L64" s="232"/>
      <c r="M64" s="233">
        <f t="shared" si="15"/>
        <v>0</v>
      </c>
      <c r="N64" s="234"/>
      <c r="O64" s="233" t="str">
        <f>IF($A64="PLAI-adapté",IF($M$8=2,VLOOKUP($N64,Données!$H$6:$L$11,5,0),VLOOKUP($N64,Données!$H$6:$L$11,4,0)),"")</f>
        <v/>
      </c>
      <c r="P64" s="235" t="str">
        <f t="shared" si="16"/>
        <v/>
      </c>
      <c r="Q64" s="403" t="str">
        <f t="shared" si="17"/>
        <v/>
      </c>
      <c r="R64" s="209"/>
      <c r="S64" s="15"/>
      <c r="T64" s="8"/>
      <c r="U64" s="8"/>
      <c r="V64" s="8"/>
      <c r="W64" s="8"/>
      <c r="Z64" s="39"/>
      <c r="AA64" s="39"/>
      <c r="AB64" s="17"/>
      <c r="AC64" s="17"/>
      <c r="AD64" s="17"/>
    </row>
    <row r="65" spans="1:30" s="38" customFormat="1">
      <c r="A65" s="224"/>
      <c r="B65" s="225"/>
      <c r="C65" s="239"/>
      <c r="D65" s="239"/>
      <c r="E65" s="239"/>
      <c r="F65" s="227"/>
      <c r="G65" s="228"/>
      <c r="H65" s="240"/>
      <c r="I65" s="230" t="b">
        <f t="shared" si="14"/>
        <v>0</v>
      </c>
      <c r="J65" s="231" t="e">
        <f>VLOOKUP(G65,'3. Fiche prépa conv APL_RS'!$B$33:$H$39,IF(LEFT(A65,3)="PLS",6,IF(LEFT(A65,4)="PLUS",2,IF(LEFT(A65,4)="PLAI",4))))</f>
        <v>#N/A</v>
      </c>
      <c r="K65" s="232"/>
      <c r="L65" s="232"/>
      <c r="M65" s="233">
        <f t="shared" si="15"/>
        <v>0</v>
      </c>
      <c r="N65" s="234"/>
      <c r="O65" s="233" t="str">
        <f>IF($A65="PLAI-adapté",IF($M$8=2,VLOOKUP($N65,Données!$H$6:$L$11,5,0),VLOOKUP($N65,Données!$H$6:$L$11,4,0)),"")</f>
        <v/>
      </c>
      <c r="P65" s="235" t="str">
        <f t="shared" si="16"/>
        <v/>
      </c>
      <c r="Q65" s="403" t="str">
        <f t="shared" si="17"/>
        <v/>
      </c>
      <c r="R65" s="209"/>
      <c r="S65" s="15"/>
      <c r="T65" s="8"/>
      <c r="U65" s="8"/>
      <c r="V65" s="8"/>
      <c r="W65" s="8"/>
      <c r="Y65" s="39"/>
      <c r="Z65" s="39"/>
      <c r="AA65" s="39"/>
      <c r="AB65" s="17"/>
      <c r="AC65" s="17"/>
      <c r="AD65" s="17"/>
    </row>
    <row r="66" spans="1:30">
      <c r="A66" s="224"/>
      <c r="B66" s="225"/>
      <c r="C66" s="239"/>
      <c r="D66" s="239"/>
      <c r="E66" s="239"/>
      <c r="F66" s="227"/>
      <c r="G66" s="228"/>
      <c r="H66" s="240"/>
      <c r="I66" s="230" t="b">
        <f t="shared" si="14"/>
        <v>0</v>
      </c>
      <c r="J66" s="231" t="e">
        <f>VLOOKUP(G66,'3. Fiche prépa conv APL_RS'!$B$33:$H$39,IF(LEFT(A66,3)="PLS",6,IF(LEFT(A66,4)="PLUS",2,IF(LEFT(A66,4)="PLAI",4))))</f>
        <v>#N/A</v>
      </c>
      <c r="K66" s="232"/>
      <c r="L66" s="232"/>
      <c r="M66" s="233">
        <f t="shared" si="15"/>
        <v>0</v>
      </c>
      <c r="N66" s="234"/>
      <c r="O66" s="233" t="str">
        <f>IF($A66="PLAI-adapté",IF($M$8=2,VLOOKUP($N66,Données!$H$6:$L$11,5,0),VLOOKUP($N66,Données!$H$6:$L$11,4,0)),"")</f>
        <v/>
      </c>
      <c r="P66" s="235" t="str">
        <f t="shared" si="16"/>
        <v/>
      </c>
      <c r="Q66" s="403" t="str">
        <f t="shared" si="17"/>
        <v/>
      </c>
      <c r="R66" s="209"/>
      <c r="S66" s="15"/>
      <c r="T66" s="17"/>
      <c r="U66" s="17"/>
      <c r="V66" s="17"/>
      <c r="W66" s="17"/>
      <c r="Y66" s="39"/>
      <c r="AB66" s="17"/>
      <c r="AC66" s="17"/>
      <c r="AD66" s="17"/>
    </row>
    <row r="67" spans="1:30">
      <c r="A67" s="224"/>
      <c r="B67" s="225"/>
      <c r="C67" s="239"/>
      <c r="D67" s="239"/>
      <c r="E67" s="239"/>
      <c r="F67" s="227"/>
      <c r="G67" s="228"/>
      <c r="H67" s="240"/>
      <c r="I67" s="230" t="b">
        <f t="shared" si="14"/>
        <v>0</v>
      </c>
      <c r="J67" s="231" t="e">
        <f>VLOOKUP(G67,'3. Fiche prépa conv APL_RS'!$B$33:$H$39,IF(LEFT(A67,3)="PLS",6,IF(LEFT(A67,4)="PLUS",2,IF(LEFT(A67,4)="PLAI",4))))</f>
        <v>#N/A</v>
      </c>
      <c r="K67" s="232"/>
      <c r="L67" s="232"/>
      <c r="M67" s="233">
        <f t="shared" si="15"/>
        <v>0</v>
      </c>
      <c r="N67" s="234"/>
      <c r="O67" s="233" t="str">
        <f>IF($A67="PLAI-adapté",IF($M$8=2,VLOOKUP($N67,Données!$H$6:$L$11,5,0),VLOOKUP($N67,Données!$H$6:$L$11,4,0)),"")</f>
        <v/>
      </c>
      <c r="P67" s="235" t="str">
        <f t="shared" si="16"/>
        <v/>
      </c>
      <c r="Q67" s="403" t="str">
        <f t="shared" si="17"/>
        <v/>
      </c>
      <c r="R67" s="209"/>
      <c r="S67" s="15"/>
      <c r="T67" s="17"/>
      <c r="U67" s="17"/>
      <c r="V67" s="17"/>
      <c r="W67" s="17"/>
      <c r="AB67" s="17"/>
      <c r="AC67" s="17"/>
      <c r="AD67" s="17"/>
    </row>
    <row r="68" spans="1:30">
      <c r="A68" s="224"/>
      <c r="B68" s="225"/>
      <c r="C68" s="239"/>
      <c r="D68" s="239"/>
      <c r="E68" s="239"/>
      <c r="F68" s="227"/>
      <c r="G68" s="228"/>
      <c r="H68" s="240"/>
      <c r="I68" s="230" t="b">
        <f t="shared" si="14"/>
        <v>0</v>
      </c>
      <c r="J68" s="231" t="e">
        <f>VLOOKUP(G68,'3. Fiche prépa conv APL_RS'!$B$33:$H$39,IF(LEFT(A68,3)="PLS",6,IF(LEFT(A68,4)="PLUS",2,IF(LEFT(A68,4)="PLAI",4))))</f>
        <v>#N/A</v>
      </c>
      <c r="K68" s="232"/>
      <c r="L68" s="232"/>
      <c r="M68" s="233">
        <f t="shared" si="15"/>
        <v>0</v>
      </c>
      <c r="N68" s="234"/>
      <c r="O68" s="233" t="str">
        <f>IF($A68="PLAI-adapté",IF($M$8=2,VLOOKUP($N68,Données!$H$6:$L$11,5,0),VLOOKUP($N68,Données!$H$6:$L$11,4,0)),"")</f>
        <v/>
      </c>
      <c r="P68" s="235" t="str">
        <f t="shared" si="16"/>
        <v/>
      </c>
      <c r="Q68" s="403" t="str">
        <f t="shared" si="17"/>
        <v/>
      </c>
      <c r="R68" s="209"/>
      <c r="S68" s="15"/>
      <c r="T68" s="17"/>
      <c r="U68" s="17"/>
      <c r="V68" s="17"/>
      <c r="W68" s="17"/>
      <c r="AB68" s="17"/>
      <c r="AC68" s="17"/>
      <c r="AD68" s="17"/>
    </row>
    <row r="69" spans="1:30">
      <c r="A69" s="224"/>
      <c r="B69" s="225"/>
      <c r="C69" s="239"/>
      <c r="D69" s="239"/>
      <c r="E69" s="239"/>
      <c r="F69" s="227"/>
      <c r="G69" s="228"/>
      <c r="H69" s="240"/>
      <c r="I69" s="230" t="b">
        <f t="shared" si="14"/>
        <v>0</v>
      </c>
      <c r="J69" s="231" t="e">
        <f>VLOOKUP(G69,'3. Fiche prépa conv APL_RS'!$B$33:$H$39,IF(LEFT(A69,3)="PLS",6,IF(LEFT(A69,4)="PLUS",2,IF(LEFT(A69,4)="PLAI",4))))</f>
        <v>#N/A</v>
      </c>
      <c r="K69" s="232"/>
      <c r="L69" s="232"/>
      <c r="M69" s="233">
        <f t="shared" si="15"/>
        <v>0</v>
      </c>
      <c r="N69" s="234"/>
      <c r="O69" s="233" t="str">
        <f>IF($A69="PLAI-adapté",IF($M$8=2,VLOOKUP($N69,Données!$H$6:$L$11,5,0),VLOOKUP($N69,Données!$H$6:$L$11,4,0)),"")</f>
        <v/>
      </c>
      <c r="P69" s="235" t="str">
        <f t="shared" si="16"/>
        <v/>
      </c>
      <c r="Q69" s="403" t="str">
        <f t="shared" si="17"/>
        <v/>
      </c>
      <c r="R69" s="209"/>
      <c r="S69" s="15"/>
      <c r="V69" s="17"/>
      <c r="W69" s="17"/>
      <c r="AB69" s="17"/>
      <c r="AC69" s="17"/>
      <c r="AD69" s="17"/>
    </row>
    <row r="70" spans="1:30">
      <c r="A70" s="224"/>
      <c r="B70" s="225"/>
      <c r="C70" s="239"/>
      <c r="D70" s="239"/>
      <c r="E70" s="239"/>
      <c r="F70" s="227"/>
      <c r="G70" s="228"/>
      <c r="H70" s="240"/>
      <c r="I70" s="230" t="b">
        <f t="shared" si="14"/>
        <v>0</v>
      </c>
      <c r="J70" s="231" t="e">
        <f>VLOOKUP(G70,'3. Fiche prépa conv APL_RS'!$B$33:$H$39,IF(LEFT(A70,3)="PLS",6,IF(LEFT(A70,4)="PLUS",2,IF(LEFT(A70,4)="PLAI",4))))</f>
        <v>#N/A</v>
      </c>
      <c r="K70" s="232"/>
      <c r="L70" s="232"/>
      <c r="M70" s="233">
        <f t="shared" si="15"/>
        <v>0</v>
      </c>
      <c r="N70" s="234"/>
      <c r="O70" s="233" t="str">
        <f>IF($A70="PLAI-adapté",IF($M$8=2,VLOOKUP($N70,Données!$H$6:$L$11,5,0),VLOOKUP($N70,Données!$H$6:$L$11,4,0)),"")</f>
        <v/>
      </c>
      <c r="P70" s="235" t="str">
        <f t="shared" si="16"/>
        <v/>
      </c>
      <c r="Q70" s="403" t="str">
        <f t="shared" si="17"/>
        <v/>
      </c>
      <c r="R70" s="209"/>
      <c r="S70" s="15"/>
      <c r="AB70" s="17"/>
      <c r="AC70" s="17"/>
      <c r="AD70" s="17"/>
    </row>
    <row r="71" spans="1:30">
      <c r="A71" s="224"/>
      <c r="B71" s="225"/>
      <c r="C71" s="239"/>
      <c r="D71" s="239"/>
      <c r="E71" s="239"/>
      <c r="F71" s="227"/>
      <c r="G71" s="228"/>
      <c r="H71" s="240"/>
      <c r="I71" s="230" t="b">
        <f t="shared" si="14"/>
        <v>0</v>
      </c>
      <c r="J71" s="231" t="e">
        <f>VLOOKUP(G71,'3. Fiche prépa conv APL_RS'!$B$33:$H$39,IF(LEFT(A71,3)="PLS",6,IF(LEFT(A71,4)="PLUS",2,IF(LEFT(A71,4)="PLAI",4))))</f>
        <v>#N/A</v>
      </c>
      <c r="K71" s="232"/>
      <c r="L71" s="232"/>
      <c r="M71" s="233">
        <f t="shared" si="15"/>
        <v>0</v>
      </c>
      <c r="N71" s="234"/>
      <c r="O71" s="233" t="str">
        <f>IF($A71="PLAI-adapté",IF($M$8=2,VLOOKUP($N71,Données!$H$6:$L$11,5,0),VLOOKUP($N71,Données!$H$6:$L$11,4,0)),"")</f>
        <v/>
      </c>
      <c r="P71" s="235" t="str">
        <f t="shared" si="16"/>
        <v/>
      </c>
      <c r="Q71" s="403" t="str">
        <f t="shared" si="17"/>
        <v/>
      </c>
      <c r="R71" s="209"/>
      <c r="S71" s="15"/>
      <c r="T71" s="39" t="s">
        <v>59</v>
      </c>
      <c r="U71" s="8" t="s">
        <v>47</v>
      </c>
      <c r="AB71" s="17"/>
      <c r="AC71" s="17"/>
      <c r="AD71" s="17"/>
    </row>
    <row r="72" spans="1:30">
      <c r="A72" s="224"/>
      <c r="B72" s="225"/>
      <c r="C72" s="239"/>
      <c r="D72" s="239"/>
      <c r="E72" s="239"/>
      <c r="F72" s="227"/>
      <c r="G72" s="228"/>
      <c r="H72" s="240"/>
      <c r="I72" s="230" t="b">
        <f t="shared" si="14"/>
        <v>0</v>
      </c>
      <c r="J72" s="231" t="e">
        <f>VLOOKUP(G72,'3. Fiche prépa conv APL_RS'!$B$33:$H$39,IF(LEFT(A72,3)="PLS",6,IF(LEFT(A72,4)="PLUS",2,IF(LEFT(A72,4)="PLAI",4))))</f>
        <v>#N/A</v>
      </c>
      <c r="K72" s="232"/>
      <c r="L72" s="232"/>
      <c r="M72" s="233">
        <f t="shared" si="15"/>
        <v>0</v>
      </c>
      <c r="N72" s="234"/>
      <c r="O72" s="233" t="str">
        <f>IF($A72="PLAI-adapté",IF($M$8=2,VLOOKUP($N72,Données!$H$6:$L$11,5,0),VLOOKUP($N72,Données!$H$6:$L$11,4,0)),"")</f>
        <v/>
      </c>
      <c r="P72" s="235" t="str">
        <f t="shared" si="16"/>
        <v/>
      </c>
      <c r="Q72" s="403" t="str">
        <f t="shared" si="17"/>
        <v/>
      </c>
      <c r="R72" s="209"/>
      <c r="S72" s="15"/>
      <c r="T72" s="40"/>
      <c r="U72" s="41"/>
      <c r="AB72" s="17"/>
      <c r="AC72" s="17"/>
      <c r="AD72" s="17"/>
    </row>
    <row r="73" spans="1:30">
      <c r="A73" s="224"/>
      <c r="B73" s="225"/>
      <c r="C73" s="239"/>
      <c r="D73" s="239"/>
      <c r="E73" s="239"/>
      <c r="F73" s="227"/>
      <c r="G73" s="228"/>
      <c r="H73" s="240"/>
      <c r="I73" s="230" t="b">
        <f t="shared" si="14"/>
        <v>0</v>
      </c>
      <c r="J73" s="231" t="e">
        <f>VLOOKUP(G73,'3. Fiche prépa conv APL_RS'!$B$33:$H$39,IF(LEFT(A73,3)="PLS",6,IF(LEFT(A73,4)="PLUS",2,IF(LEFT(A73,4)="PLAI",4))))</f>
        <v>#N/A</v>
      </c>
      <c r="K73" s="232"/>
      <c r="L73" s="232"/>
      <c r="M73" s="233">
        <f t="shared" si="15"/>
        <v>0</v>
      </c>
      <c r="N73" s="234"/>
      <c r="O73" s="233" t="str">
        <f>IF($A73="PLAI-adapté",IF($M$8=2,VLOOKUP($N73,Données!$H$6:$L$11,5,0),VLOOKUP($N73,Données!$H$6:$L$11,4,0)),"")</f>
        <v/>
      </c>
      <c r="P73" s="235" t="str">
        <f t="shared" si="16"/>
        <v/>
      </c>
      <c r="Q73" s="403" t="str">
        <f t="shared" si="17"/>
        <v/>
      </c>
      <c r="R73" s="209"/>
      <c r="S73" s="15"/>
      <c r="T73" s="8" t="s">
        <v>60</v>
      </c>
      <c r="AB73" s="17"/>
      <c r="AC73" s="17"/>
      <c r="AD73" s="17"/>
    </row>
    <row r="74" spans="1:30">
      <c r="A74" s="224"/>
      <c r="B74" s="225"/>
      <c r="C74" s="239"/>
      <c r="D74" s="239"/>
      <c r="E74" s="239"/>
      <c r="F74" s="227"/>
      <c r="G74" s="228"/>
      <c r="H74" s="240"/>
      <c r="I74" s="230" t="b">
        <f t="shared" si="14"/>
        <v>0</v>
      </c>
      <c r="J74" s="231" t="e">
        <f>VLOOKUP(G74,'3. Fiche prépa conv APL_RS'!$B$33:$H$39,IF(LEFT(A74,3)="PLS",6,IF(LEFT(A74,4)="PLUS",2,IF(LEFT(A74,4)="PLAI",4))))</f>
        <v>#N/A</v>
      </c>
      <c r="K74" s="232"/>
      <c r="L74" s="232"/>
      <c r="M74" s="233">
        <f t="shared" si="15"/>
        <v>0</v>
      </c>
      <c r="N74" s="234"/>
      <c r="O74" s="233" t="str">
        <f>IF($A74="PLAI-adapté",IF($M$8=2,VLOOKUP($N74,Données!$H$6:$L$11,5,0),VLOOKUP($N74,Données!$H$6:$L$11,4,0)),"")</f>
        <v/>
      </c>
      <c r="P74" s="235" t="str">
        <f t="shared" si="16"/>
        <v/>
      </c>
      <c r="Q74" s="403" t="str">
        <f t="shared" si="17"/>
        <v/>
      </c>
      <c r="R74" s="209"/>
      <c r="S74" s="15"/>
      <c r="T74" s="16" t="s">
        <v>53</v>
      </c>
      <c r="U74" s="16"/>
    </row>
    <row r="75" spans="1:30">
      <c r="A75" s="224"/>
      <c r="B75" s="225"/>
      <c r="C75" s="239"/>
      <c r="D75" s="239"/>
      <c r="E75" s="239"/>
      <c r="F75" s="227"/>
      <c r="G75" s="228"/>
      <c r="H75" s="240"/>
      <c r="I75" s="230" t="b">
        <f t="shared" si="14"/>
        <v>0</v>
      </c>
      <c r="J75" s="231" t="e">
        <f>VLOOKUP(G75,'3. Fiche prépa conv APL_RS'!$B$33:$H$39,IF(LEFT(A75,3)="PLS",6,IF(LEFT(A75,4)="PLUS",2,IF(LEFT(A75,4)="PLAI",4))))</f>
        <v>#N/A</v>
      </c>
      <c r="K75" s="232"/>
      <c r="L75" s="232"/>
      <c r="M75" s="233">
        <f t="shared" si="15"/>
        <v>0</v>
      </c>
      <c r="N75" s="234"/>
      <c r="O75" s="233" t="str">
        <f>IF($A75="PLAI-adapté",IF($M$8=2,VLOOKUP($N75,Données!$H$6:$L$11,5,0),VLOOKUP($N75,Données!$H$6:$L$11,4,0)),"")</f>
        <v/>
      </c>
      <c r="P75" s="235" t="str">
        <f t="shared" si="16"/>
        <v/>
      </c>
      <c r="Q75" s="403" t="str">
        <f t="shared" si="17"/>
        <v/>
      </c>
      <c r="R75" s="209"/>
      <c r="S75" s="15"/>
      <c r="T75" s="25" t="s">
        <v>1631</v>
      </c>
      <c r="U75" s="42" t="s">
        <v>47</v>
      </c>
    </row>
    <row r="76" spans="1:30">
      <c r="A76" s="224"/>
      <c r="B76" s="225"/>
      <c r="C76" s="239"/>
      <c r="D76" s="239"/>
      <c r="E76" s="239"/>
      <c r="F76" s="227"/>
      <c r="G76" s="228"/>
      <c r="H76" s="240"/>
      <c r="I76" s="230" t="b">
        <f t="shared" si="14"/>
        <v>0</v>
      </c>
      <c r="J76" s="231" t="e">
        <f>VLOOKUP(G76,'3. Fiche prépa conv APL_RS'!$B$33:$H$39,IF(LEFT(A76,3)="PLS",6,IF(LEFT(A76,4)="PLUS",2,IF(LEFT(A76,4)="PLAI",4))))</f>
        <v>#N/A</v>
      </c>
      <c r="K76" s="232"/>
      <c r="L76" s="232"/>
      <c r="M76" s="233">
        <f t="shared" si="15"/>
        <v>0</v>
      </c>
      <c r="N76" s="234"/>
      <c r="O76" s="233" t="str">
        <f>IF($A76="PLAI-adapté",IF($M$8=2,VLOOKUP($N76,Données!$H$6:$L$11,5,0),VLOOKUP($N76,Données!$H$6:$L$11,4,0)),"")</f>
        <v/>
      </c>
      <c r="P76" s="235" t="str">
        <f t="shared" si="16"/>
        <v/>
      </c>
      <c r="Q76" s="403" t="str">
        <f t="shared" si="17"/>
        <v/>
      </c>
      <c r="R76" s="209"/>
      <c r="S76" s="15"/>
      <c r="T76" s="18" t="s">
        <v>43</v>
      </c>
      <c r="U76" s="42">
        <f t="shared" ref="U76:U84" si="20">SUMPRODUCT(($G$16:$G$214=$T76)*($A$16:$A$214="PLAI")*($B$16:$B$214=$U$71))+SUMPRODUCT(($G$16:$G$214=$T76)*($A$16:$A$214="PLAI-adapté")*($B$16:$B$214=$U$71))</f>
        <v>0</v>
      </c>
    </row>
    <row r="77" spans="1:30">
      <c r="A77" s="224"/>
      <c r="B77" s="225"/>
      <c r="C77" s="239"/>
      <c r="D77" s="239"/>
      <c r="E77" s="239"/>
      <c r="F77" s="227"/>
      <c r="G77" s="228"/>
      <c r="H77" s="240"/>
      <c r="I77" s="230" t="b">
        <f t="shared" si="14"/>
        <v>0</v>
      </c>
      <c r="J77" s="231" t="e">
        <f>VLOOKUP(G77,'3. Fiche prépa conv APL_RS'!$B$33:$H$39,IF(LEFT(A77,3)="PLS",6,IF(LEFT(A77,4)="PLUS",2,IF(LEFT(A77,4)="PLAI",4))))</f>
        <v>#N/A</v>
      </c>
      <c r="K77" s="232"/>
      <c r="L77" s="232"/>
      <c r="M77" s="233">
        <f t="shared" si="15"/>
        <v>0</v>
      </c>
      <c r="N77" s="234"/>
      <c r="O77" s="233" t="str">
        <f>IF($A77="PLAI-adapté",IF($M$8=2,VLOOKUP($N77,Données!$H$6:$L$11,5,0),VLOOKUP($N77,Données!$H$6:$L$11,4,0)),"")</f>
        <v/>
      </c>
      <c r="P77" s="235" t="str">
        <f t="shared" si="16"/>
        <v/>
      </c>
      <c r="Q77" s="403" t="str">
        <f t="shared" si="17"/>
        <v/>
      </c>
      <c r="R77" s="209"/>
      <c r="S77" s="15"/>
      <c r="T77" s="18" t="s">
        <v>46</v>
      </c>
      <c r="U77" s="207">
        <f t="shared" si="20"/>
        <v>0</v>
      </c>
    </row>
    <row r="78" spans="1:30">
      <c r="A78" s="224"/>
      <c r="B78" s="225"/>
      <c r="C78" s="239"/>
      <c r="D78" s="239"/>
      <c r="E78" s="239"/>
      <c r="F78" s="227"/>
      <c r="G78" s="228"/>
      <c r="H78" s="240"/>
      <c r="I78" s="230" t="b">
        <f t="shared" si="14"/>
        <v>0</v>
      </c>
      <c r="J78" s="231" t="e">
        <f>VLOOKUP(G78,'3. Fiche prépa conv APL_RS'!$B$33:$H$39,IF(LEFT(A78,3)="PLS",6,IF(LEFT(A78,4)="PLUS",2,IF(LEFT(A78,4)="PLAI",4))))</f>
        <v>#N/A</v>
      </c>
      <c r="K78" s="232"/>
      <c r="L78" s="232"/>
      <c r="M78" s="233">
        <f t="shared" si="15"/>
        <v>0</v>
      </c>
      <c r="N78" s="234"/>
      <c r="O78" s="233" t="str">
        <f>IF($A78="PLAI-adapté",IF($M$8=2,VLOOKUP($N78,Données!$H$6:$L$11,5,0),VLOOKUP($N78,Données!$H$6:$L$11,4,0)),"")</f>
        <v/>
      </c>
      <c r="P78" s="235" t="str">
        <f t="shared" si="16"/>
        <v/>
      </c>
      <c r="Q78" s="403" t="str">
        <f t="shared" si="17"/>
        <v/>
      </c>
      <c r="R78" s="209"/>
      <c r="S78" s="15"/>
      <c r="T78" s="18" t="s">
        <v>48</v>
      </c>
      <c r="U78" s="207">
        <f t="shared" si="20"/>
        <v>0</v>
      </c>
    </row>
    <row r="79" spans="1:30">
      <c r="A79" s="224"/>
      <c r="B79" s="225"/>
      <c r="C79" s="239"/>
      <c r="D79" s="239"/>
      <c r="E79" s="239"/>
      <c r="F79" s="227"/>
      <c r="G79" s="228"/>
      <c r="H79" s="240"/>
      <c r="I79" s="230" t="b">
        <f t="shared" si="14"/>
        <v>0</v>
      </c>
      <c r="J79" s="231" t="e">
        <f>VLOOKUP(G79,'3. Fiche prépa conv APL_RS'!$B$33:$H$39,IF(LEFT(A79,3)="PLS",6,IF(LEFT(A79,4)="PLUS",2,IF(LEFT(A79,4)="PLAI",4))))</f>
        <v>#N/A</v>
      </c>
      <c r="K79" s="232"/>
      <c r="L79" s="232"/>
      <c r="M79" s="233">
        <f t="shared" si="15"/>
        <v>0</v>
      </c>
      <c r="N79" s="234"/>
      <c r="O79" s="233" t="str">
        <f>IF($A79="PLAI-adapté",IF($M$8=2,VLOOKUP($N79,Données!$H$6:$L$11,5,0),VLOOKUP($N79,Données!$H$6:$L$11,4,0)),"")</f>
        <v/>
      </c>
      <c r="P79" s="235" t="str">
        <f t="shared" si="16"/>
        <v/>
      </c>
      <c r="Q79" s="403" t="str">
        <f t="shared" si="17"/>
        <v/>
      </c>
      <c r="R79" s="209"/>
      <c r="S79" s="15"/>
      <c r="T79" s="18" t="s">
        <v>41</v>
      </c>
      <c r="U79" s="207">
        <f t="shared" si="20"/>
        <v>0</v>
      </c>
    </row>
    <row r="80" spans="1:30">
      <c r="A80" s="224"/>
      <c r="B80" s="225"/>
      <c r="C80" s="239"/>
      <c r="D80" s="239"/>
      <c r="E80" s="239"/>
      <c r="F80" s="227"/>
      <c r="G80" s="228"/>
      <c r="H80" s="240"/>
      <c r="I80" s="230" t="b">
        <f t="shared" ref="I80:I111" si="21">IF($C$6="Acquisition-amélioration",IF(G80="T1",IF(H80&lt;16.2,"plan à contrôler",""),IF(G80="T1'",IF(H80&lt;18,"plan à contrôler",""),IF(G80="T1 bis",IF(H80&lt;27,"plan à contrôler",""),IF(G80="T2",IF(H80&lt;45.4,"plan à contrôler",""),IF(G80="T3",IF(H80&lt;54,"plan à contrôler",""),IF(G80="T4",IF(H80&lt;66.6,"plan à contrôler",""),IF(G80="T5",IF(H80&lt;79.2,"plan à contrôler","")))))))),IF(G80="T1",IF(H80&lt;18,"plan à contrôler",""),IF(G80="T1'",IF(H80&lt;20,"plan à contrôler",""),IF(G80="T1 bis",IF(H80&lt;30,"plan à contrôler",""),IF(G80="T2",IF(H80&lt;46,"plan à contrôler",""),IF(G80="T3",IF(H80&lt;60,"plan à contrôler",""),IF(G80="T4",IF(H80&lt;74,"plan à contrôler",""),IF(G80="T5",IF(H80&lt;88,"plan à contrôler","")))))))))</f>
        <v>0</v>
      </c>
      <c r="J80" s="231" t="e">
        <f>VLOOKUP(G80,'3. Fiche prépa conv APL_RS'!$B$33:$H$39,IF(LEFT(A80,3)="PLS",6,IF(LEFT(A80,4)="PLUS",2,IF(LEFT(A80,4)="PLAI",4))))</f>
        <v>#N/A</v>
      </c>
      <c r="K80" s="232"/>
      <c r="L80" s="232"/>
      <c r="M80" s="233">
        <f t="shared" ref="M80:M111" si="22">K80+L80</f>
        <v>0</v>
      </c>
      <c r="N80" s="234"/>
      <c r="O80" s="233" t="str">
        <f>IF($A80="PLAI-adapté",IF($M$8=2,VLOOKUP($N80,Données!$H$6:$L$11,5,0),VLOOKUP($N80,Données!$H$6:$L$11,4,0)),"")</f>
        <v/>
      </c>
      <c r="P80" s="235" t="str">
        <f t="shared" ref="P80:P111" si="23">IF(A80="PLAI-adapté",IF(J80&lt;=O80, J80,O80),"")</f>
        <v/>
      </c>
      <c r="Q80" s="403" t="str">
        <f t="shared" ref="Q80:Q111" si="24">IFERROR(IF(A80="PLAI-adapté",IF(P80&lt;K80,"valeur redevance pratiquée à revoir","OK"),IF(J80&lt;K80,"valeur redevance pratiquée à revoir","OK")),"")</f>
        <v/>
      </c>
      <c r="R80" s="209"/>
      <c r="S80" s="15"/>
      <c r="T80" s="18" t="s">
        <v>45</v>
      </c>
      <c r="U80" s="207">
        <f t="shared" si="20"/>
        <v>0</v>
      </c>
      <c r="X80" s="43"/>
    </row>
    <row r="81" spans="1:23">
      <c r="A81" s="224"/>
      <c r="B81" s="225"/>
      <c r="C81" s="239"/>
      <c r="D81" s="239"/>
      <c r="E81" s="239"/>
      <c r="F81" s="227"/>
      <c r="G81" s="228"/>
      <c r="H81" s="240"/>
      <c r="I81" s="230" t="b">
        <f t="shared" si="21"/>
        <v>0</v>
      </c>
      <c r="J81" s="231" t="e">
        <f>VLOOKUP(G81,'3. Fiche prépa conv APL_RS'!$B$33:$H$39,IF(LEFT(A81,3)="PLS",6,IF(LEFT(A81,4)="PLUS",2,IF(LEFT(A81,4)="PLAI",4))))</f>
        <v>#N/A</v>
      </c>
      <c r="K81" s="232"/>
      <c r="L81" s="232"/>
      <c r="M81" s="233">
        <f t="shared" si="22"/>
        <v>0</v>
      </c>
      <c r="N81" s="234"/>
      <c r="O81" s="233" t="str">
        <f>IF($A81="PLAI-adapté",IF($M$8=2,VLOOKUP($N81,Données!$H$6:$L$11,5,0),VLOOKUP($N81,Données!$H$6:$L$11,4,0)),"")</f>
        <v/>
      </c>
      <c r="P81" s="235" t="str">
        <f t="shared" si="23"/>
        <v/>
      </c>
      <c r="Q81" s="403" t="str">
        <f t="shared" si="24"/>
        <v/>
      </c>
      <c r="R81" s="209"/>
      <c r="S81" s="15"/>
      <c r="T81" s="18" t="s">
        <v>50</v>
      </c>
      <c r="U81" s="207">
        <f t="shared" si="20"/>
        <v>0</v>
      </c>
      <c r="V81" s="38"/>
      <c r="W81" s="38"/>
    </row>
    <row r="82" spans="1:23">
      <c r="A82" s="224"/>
      <c r="B82" s="225"/>
      <c r="C82" s="239"/>
      <c r="D82" s="239"/>
      <c r="E82" s="239"/>
      <c r="F82" s="227"/>
      <c r="G82" s="228"/>
      <c r="H82" s="240"/>
      <c r="I82" s="230" t="b">
        <f t="shared" si="21"/>
        <v>0</v>
      </c>
      <c r="J82" s="231" t="e">
        <f>VLOOKUP(G82,'3. Fiche prépa conv APL_RS'!$B$33:$H$39,IF(LEFT(A82,3)="PLS",6,IF(LEFT(A82,4)="PLUS",2,IF(LEFT(A82,4)="PLAI",4))))</f>
        <v>#N/A</v>
      </c>
      <c r="K82" s="232"/>
      <c r="L82" s="232"/>
      <c r="M82" s="233">
        <f t="shared" si="22"/>
        <v>0</v>
      </c>
      <c r="N82" s="234"/>
      <c r="O82" s="233" t="str">
        <f>IF($A82="PLAI-adapté",IF($M$8=2,VLOOKUP($N82,Données!$H$6:$L$11,5,0),VLOOKUP($N82,Données!$H$6:$L$11,4,0)),"")</f>
        <v/>
      </c>
      <c r="P82" s="235" t="str">
        <f t="shared" si="23"/>
        <v/>
      </c>
      <c r="Q82" s="403" t="str">
        <f t="shared" si="24"/>
        <v/>
      </c>
      <c r="R82" s="209"/>
      <c r="S82" s="15"/>
      <c r="T82" s="18" t="s">
        <v>51</v>
      </c>
      <c r="U82" s="207">
        <f t="shared" si="20"/>
        <v>0</v>
      </c>
      <c r="V82" s="38"/>
      <c r="W82" s="38"/>
    </row>
    <row r="83" spans="1:23">
      <c r="A83" s="224"/>
      <c r="B83" s="225"/>
      <c r="C83" s="239"/>
      <c r="D83" s="239"/>
      <c r="E83" s="239"/>
      <c r="F83" s="227"/>
      <c r="G83" s="228"/>
      <c r="H83" s="240"/>
      <c r="I83" s="230" t="b">
        <f t="shared" si="21"/>
        <v>0</v>
      </c>
      <c r="J83" s="231" t="e">
        <f>VLOOKUP(G83,'3. Fiche prépa conv APL_RS'!$B$33:$H$39,IF(LEFT(A83,3)="PLS",6,IF(LEFT(A83,4)="PLUS",2,IF(LEFT(A83,4)="PLAI",4))))</f>
        <v>#N/A</v>
      </c>
      <c r="K83" s="232"/>
      <c r="L83" s="232"/>
      <c r="M83" s="233">
        <f t="shared" si="22"/>
        <v>0</v>
      </c>
      <c r="N83" s="234"/>
      <c r="O83" s="233" t="str">
        <f>IF($A83="PLAI-adapté",IF($M$8=2,VLOOKUP($N83,Données!$H$6:$L$11,5,0),VLOOKUP($N83,Données!$H$6:$L$11,4,0)),"")</f>
        <v/>
      </c>
      <c r="P83" s="235" t="str">
        <f t="shared" si="23"/>
        <v/>
      </c>
      <c r="Q83" s="403" t="str">
        <f t="shared" si="24"/>
        <v/>
      </c>
      <c r="R83" s="209"/>
      <c r="S83" s="15"/>
      <c r="T83" s="18" t="s">
        <v>61</v>
      </c>
      <c r="U83" s="207">
        <f t="shared" si="20"/>
        <v>0</v>
      </c>
    </row>
    <row r="84" spans="1:23">
      <c r="A84" s="224"/>
      <c r="B84" s="225"/>
      <c r="C84" s="239"/>
      <c r="D84" s="239"/>
      <c r="E84" s="239"/>
      <c r="F84" s="227"/>
      <c r="G84" s="228"/>
      <c r="H84" s="240"/>
      <c r="I84" s="230" t="b">
        <f t="shared" si="21"/>
        <v>0</v>
      </c>
      <c r="J84" s="231" t="e">
        <f>VLOOKUP(G84,'3. Fiche prépa conv APL_RS'!$B$33:$H$39,IF(LEFT(A84,3)="PLS",6,IF(LEFT(A84,4)="PLUS",2,IF(LEFT(A84,4)="PLAI",4))))</f>
        <v>#N/A</v>
      </c>
      <c r="K84" s="232"/>
      <c r="L84" s="232"/>
      <c r="M84" s="233">
        <f t="shared" si="22"/>
        <v>0</v>
      </c>
      <c r="N84" s="234"/>
      <c r="O84" s="233" t="str">
        <f>IF($A84="PLAI-adapté",IF($M$8=2,VLOOKUP($N84,Données!$H$6:$L$11,5,0),VLOOKUP($N84,Données!$H$6:$L$11,4,0)),"")</f>
        <v/>
      </c>
      <c r="P84" s="235" t="str">
        <f t="shared" si="23"/>
        <v/>
      </c>
      <c r="Q84" s="403" t="str">
        <f t="shared" si="24"/>
        <v/>
      </c>
      <c r="R84" s="209"/>
      <c r="S84" s="15"/>
      <c r="T84" s="18" t="s">
        <v>62</v>
      </c>
      <c r="U84" s="207">
        <f t="shared" si="20"/>
        <v>0</v>
      </c>
    </row>
    <row r="85" spans="1:23">
      <c r="A85" s="224"/>
      <c r="B85" s="225"/>
      <c r="C85" s="239"/>
      <c r="D85" s="239"/>
      <c r="E85" s="239"/>
      <c r="F85" s="227"/>
      <c r="G85" s="228"/>
      <c r="H85" s="240"/>
      <c r="I85" s="230" t="b">
        <f t="shared" si="21"/>
        <v>0</v>
      </c>
      <c r="J85" s="231" t="e">
        <f>VLOOKUP(G85,'3. Fiche prépa conv APL_RS'!$B$33:$H$39,IF(LEFT(A85,3)="PLS",6,IF(LEFT(A85,4)="PLUS",2,IF(LEFT(A85,4)="PLAI",4))))</f>
        <v>#N/A</v>
      </c>
      <c r="K85" s="232"/>
      <c r="L85" s="232"/>
      <c r="M85" s="233">
        <f t="shared" si="22"/>
        <v>0</v>
      </c>
      <c r="N85" s="234"/>
      <c r="O85" s="233" t="str">
        <f>IF($A85="PLAI-adapté",IF($M$8=2,VLOOKUP($N85,Données!$H$6:$L$11,5,0),VLOOKUP($N85,Données!$H$6:$L$11,4,0)),"")</f>
        <v/>
      </c>
      <c r="P85" s="235" t="str">
        <f t="shared" si="23"/>
        <v/>
      </c>
      <c r="Q85" s="403" t="str">
        <f t="shared" si="24"/>
        <v/>
      </c>
      <c r="R85" s="209"/>
      <c r="S85" s="15"/>
      <c r="T85" s="30" t="s">
        <v>54</v>
      </c>
      <c r="U85" s="44">
        <f>SUM(U76:U84)</f>
        <v>0</v>
      </c>
    </row>
    <row r="86" spans="1:23">
      <c r="A86" s="224"/>
      <c r="B86" s="225"/>
      <c r="C86" s="239"/>
      <c r="D86" s="239"/>
      <c r="E86" s="239"/>
      <c r="F86" s="227"/>
      <c r="G86" s="228"/>
      <c r="H86" s="240"/>
      <c r="I86" s="230" t="b">
        <f t="shared" si="21"/>
        <v>0</v>
      </c>
      <c r="J86" s="231" t="e">
        <f>VLOOKUP(G86,'3. Fiche prépa conv APL_RS'!$B$33:$H$39,IF(LEFT(A86,3)="PLS",6,IF(LEFT(A86,4)="PLUS",2,IF(LEFT(A86,4)="PLAI",4))))</f>
        <v>#N/A</v>
      </c>
      <c r="K86" s="232"/>
      <c r="L86" s="232"/>
      <c r="M86" s="233">
        <f t="shared" si="22"/>
        <v>0</v>
      </c>
      <c r="N86" s="234"/>
      <c r="O86" s="233" t="str">
        <f>IF($A86="PLAI-adapté",IF($M$8=2,VLOOKUP($N86,Données!$H$6:$L$11,5,0),VLOOKUP($N86,Données!$H$6:$L$11,4,0)),"")</f>
        <v/>
      </c>
      <c r="P86" s="235" t="str">
        <f t="shared" si="23"/>
        <v/>
      </c>
      <c r="Q86" s="403" t="str">
        <f t="shared" si="24"/>
        <v/>
      </c>
      <c r="R86" s="209"/>
      <c r="S86" s="15"/>
    </row>
    <row r="87" spans="1:23">
      <c r="A87" s="224"/>
      <c r="B87" s="225"/>
      <c r="C87" s="239"/>
      <c r="D87" s="239"/>
      <c r="E87" s="239"/>
      <c r="F87" s="227"/>
      <c r="G87" s="228"/>
      <c r="H87" s="240"/>
      <c r="I87" s="230" t="b">
        <f t="shared" si="21"/>
        <v>0</v>
      </c>
      <c r="J87" s="231" t="e">
        <f>VLOOKUP(G87,'3. Fiche prépa conv APL_RS'!$B$33:$H$39,IF(LEFT(A87,3)="PLS",6,IF(LEFT(A87,4)="PLUS",2,IF(LEFT(A87,4)="PLAI",4))))</f>
        <v>#N/A</v>
      </c>
      <c r="K87" s="232"/>
      <c r="L87" s="232"/>
      <c r="M87" s="233">
        <f t="shared" si="22"/>
        <v>0</v>
      </c>
      <c r="N87" s="234"/>
      <c r="O87" s="233" t="str">
        <f>IF($A87="PLAI-adapté",IF($M$8=2,VLOOKUP($N87,Données!$H$6:$L$11,5,0),VLOOKUP($N87,Données!$H$6:$L$11,4,0)),"")</f>
        <v/>
      </c>
      <c r="P87" s="235" t="str">
        <f t="shared" si="23"/>
        <v/>
      </c>
      <c r="Q87" s="403" t="str">
        <f t="shared" si="24"/>
        <v/>
      </c>
      <c r="R87" s="209"/>
      <c r="S87" s="15"/>
    </row>
    <row r="88" spans="1:23">
      <c r="A88" s="224"/>
      <c r="B88" s="225"/>
      <c r="C88" s="239"/>
      <c r="D88" s="239"/>
      <c r="E88" s="239"/>
      <c r="F88" s="227"/>
      <c r="G88" s="228"/>
      <c r="H88" s="240"/>
      <c r="I88" s="230" t="b">
        <f t="shared" si="21"/>
        <v>0</v>
      </c>
      <c r="J88" s="231" t="e">
        <f>VLOOKUP(G88,'3. Fiche prépa conv APL_RS'!$B$33:$H$39,IF(LEFT(A88,3)="PLS",6,IF(LEFT(A88,4)="PLUS",2,IF(LEFT(A88,4)="PLAI",4))))</f>
        <v>#N/A</v>
      </c>
      <c r="K88" s="232"/>
      <c r="L88" s="232"/>
      <c r="M88" s="233">
        <f t="shared" si="22"/>
        <v>0</v>
      </c>
      <c r="N88" s="234"/>
      <c r="O88" s="233" t="str">
        <f>IF($A88="PLAI-adapté",IF($M$8=2,VLOOKUP($N88,Données!$H$6:$L$11,5,0),VLOOKUP($N88,Données!$H$6:$L$11,4,0)),"")</f>
        <v/>
      </c>
      <c r="P88" s="235" t="str">
        <f t="shared" si="23"/>
        <v/>
      </c>
      <c r="Q88" s="403" t="str">
        <f t="shared" si="24"/>
        <v/>
      </c>
      <c r="R88" s="209"/>
      <c r="S88" s="15"/>
      <c r="T88" s="25" t="s">
        <v>80</v>
      </c>
      <c r="U88" s="42" t="s">
        <v>47</v>
      </c>
    </row>
    <row r="89" spans="1:23">
      <c r="A89" s="224"/>
      <c r="B89" s="225"/>
      <c r="C89" s="239"/>
      <c r="D89" s="239"/>
      <c r="E89" s="239"/>
      <c r="F89" s="227"/>
      <c r="G89" s="228"/>
      <c r="H89" s="240"/>
      <c r="I89" s="230" t="b">
        <f t="shared" si="21"/>
        <v>0</v>
      </c>
      <c r="J89" s="231" t="e">
        <f>VLOOKUP(G89,'3. Fiche prépa conv APL_RS'!$B$33:$H$39,IF(LEFT(A89,3)="PLS",6,IF(LEFT(A89,4)="PLUS",2,IF(LEFT(A89,4)="PLAI",4))))</f>
        <v>#N/A</v>
      </c>
      <c r="K89" s="232"/>
      <c r="L89" s="232"/>
      <c r="M89" s="233">
        <f t="shared" si="22"/>
        <v>0</v>
      </c>
      <c r="N89" s="234"/>
      <c r="O89" s="233" t="str">
        <f>IF($A89="PLAI-adapté",IF($M$8=2,VLOOKUP($N89,Données!$H$6:$L$11,5,0),VLOOKUP($N89,Données!$H$6:$L$11,4,0)),"")</f>
        <v/>
      </c>
      <c r="P89" s="235" t="str">
        <f t="shared" si="23"/>
        <v/>
      </c>
      <c r="Q89" s="403" t="str">
        <f t="shared" si="24"/>
        <v/>
      </c>
      <c r="R89" s="209"/>
      <c r="S89" s="15"/>
      <c r="T89" s="18" t="s">
        <v>43</v>
      </c>
      <c r="U89" s="42">
        <f t="shared" ref="U89:U97" si="25">SUMPRODUCT(($G$16:$G$214=$T89)*($A$16:$A$214=$T$88)*($B$16:$B$214="CP"))</f>
        <v>0</v>
      </c>
    </row>
    <row r="90" spans="1:23">
      <c r="A90" s="224"/>
      <c r="B90" s="225"/>
      <c r="C90" s="239"/>
      <c r="D90" s="239"/>
      <c r="E90" s="239"/>
      <c r="F90" s="227"/>
      <c r="G90" s="228"/>
      <c r="H90" s="240"/>
      <c r="I90" s="230" t="b">
        <f t="shared" si="21"/>
        <v>0</v>
      </c>
      <c r="J90" s="231" t="e">
        <f>VLOOKUP(G90,'3. Fiche prépa conv APL_RS'!$B$33:$H$39,IF(LEFT(A90,3)="PLS",6,IF(LEFT(A90,4)="PLUS",2,IF(LEFT(A90,4)="PLAI",4))))</f>
        <v>#N/A</v>
      </c>
      <c r="K90" s="232"/>
      <c r="L90" s="232"/>
      <c r="M90" s="233">
        <f t="shared" si="22"/>
        <v>0</v>
      </c>
      <c r="N90" s="234"/>
      <c r="O90" s="233" t="str">
        <f>IF($A90="PLAI-adapté",IF($M$8=2,VLOOKUP($N90,Données!$H$6:$L$11,5,0),VLOOKUP($N90,Données!$H$6:$L$11,4,0)),"")</f>
        <v/>
      </c>
      <c r="P90" s="235" t="str">
        <f t="shared" si="23"/>
        <v/>
      </c>
      <c r="Q90" s="403" t="str">
        <f t="shared" si="24"/>
        <v/>
      </c>
      <c r="R90" s="209"/>
      <c r="S90" s="15"/>
      <c r="T90" s="18" t="s">
        <v>46</v>
      </c>
      <c r="U90" s="42">
        <f t="shared" si="25"/>
        <v>0</v>
      </c>
    </row>
    <row r="91" spans="1:23">
      <c r="A91" s="224"/>
      <c r="B91" s="225"/>
      <c r="C91" s="239"/>
      <c r="D91" s="239"/>
      <c r="E91" s="239"/>
      <c r="F91" s="227"/>
      <c r="G91" s="228"/>
      <c r="H91" s="240"/>
      <c r="I91" s="230" t="b">
        <f t="shared" si="21"/>
        <v>0</v>
      </c>
      <c r="J91" s="231" t="e">
        <f>VLOOKUP(G91,'3. Fiche prépa conv APL_RS'!$B$33:$H$39,IF(LEFT(A91,3)="PLS",6,IF(LEFT(A91,4)="PLUS",2,IF(LEFT(A91,4)="PLAI",4))))</f>
        <v>#N/A</v>
      </c>
      <c r="K91" s="232"/>
      <c r="L91" s="232"/>
      <c r="M91" s="233">
        <f t="shared" si="22"/>
        <v>0</v>
      </c>
      <c r="N91" s="234"/>
      <c r="O91" s="233" t="str">
        <f>IF($A91="PLAI-adapté",IF($M$8=2,VLOOKUP($N91,Données!$H$6:$L$11,5,0),VLOOKUP($N91,Données!$H$6:$L$11,4,0)),"")</f>
        <v/>
      </c>
      <c r="P91" s="235" t="str">
        <f t="shared" si="23"/>
        <v/>
      </c>
      <c r="Q91" s="403" t="str">
        <f t="shared" si="24"/>
        <v/>
      </c>
      <c r="R91" s="209"/>
      <c r="S91" s="15"/>
      <c r="T91" s="18" t="s">
        <v>48</v>
      </c>
      <c r="U91" s="42">
        <f t="shared" si="25"/>
        <v>0</v>
      </c>
    </row>
    <row r="92" spans="1:23">
      <c r="A92" s="224"/>
      <c r="B92" s="225"/>
      <c r="C92" s="239"/>
      <c r="D92" s="239"/>
      <c r="E92" s="239"/>
      <c r="F92" s="227"/>
      <c r="G92" s="228"/>
      <c r="H92" s="240"/>
      <c r="I92" s="230" t="b">
        <f t="shared" si="21"/>
        <v>0</v>
      </c>
      <c r="J92" s="231" t="e">
        <f>VLOOKUP(G92,'3. Fiche prépa conv APL_RS'!$B$33:$H$39,IF(LEFT(A92,3)="PLS",6,IF(LEFT(A92,4)="PLUS",2,IF(LEFT(A92,4)="PLAI",4))))</f>
        <v>#N/A</v>
      </c>
      <c r="K92" s="232"/>
      <c r="L92" s="232"/>
      <c r="M92" s="233">
        <f t="shared" si="22"/>
        <v>0</v>
      </c>
      <c r="N92" s="234"/>
      <c r="O92" s="233" t="str">
        <f>IF($A92="PLAI-adapté",IF($M$8=2,VLOOKUP($N92,Données!$H$6:$L$11,5,0),VLOOKUP($N92,Données!$H$6:$L$11,4,0)),"")</f>
        <v/>
      </c>
      <c r="P92" s="235" t="str">
        <f t="shared" si="23"/>
        <v/>
      </c>
      <c r="Q92" s="403" t="str">
        <f t="shared" si="24"/>
        <v/>
      </c>
      <c r="R92" s="209"/>
      <c r="S92" s="15"/>
      <c r="T92" s="18" t="s">
        <v>41</v>
      </c>
      <c r="U92" s="42">
        <f t="shared" si="25"/>
        <v>0</v>
      </c>
    </row>
    <row r="93" spans="1:23">
      <c r="A93" s="224"/>
      <c r="B93" s="225"/>
      <c r="C93" s="239"/>
      <c r="D93" s="239"/>
      <c r="E93" s="239"/>
      <c r="F93" s="227"/>
      <c r="G93" s="228"/>
      <c r="H93" s="240"/>
      <c r="I93" s="230" t="b">
        <f t="shared" si="21"/>
        <v>0</v>
      </c>
      <c r="J93" s="231" t="e">
        <f>VLOOKUP(G93,'3. Fiche prépa conv APL_RS'!$B$33:$H$39,IF(LEFT(A93,3)="PLS",6,IF(LEFT(A93,4)="PLUS",2,IF(LEFT(A93,4)="PLAI",4))))</f>
        <v>#N/A</v>
      </c>
      <c r="K93" s="232"/>
      <c r="L93" s="232"/>
      <c r="M93" s="233">
        <f t="shared" si="22"/>
        <v>0</v>
      </c>
      <c r="N93" s="234"/>
      <c r="O93" s="233" t="str">
        <f>IF($A93="PLAI-adapté",IF($M$8=2,VLOOKUP($N93,Données!$H$6:$L$11,5,0),VLOOKUP($N93,Données!$H$6:$L$11,4,0)),"")</f>
        <v/>
      </c>
      <c r="P93" s="235" t="str">
        <f t="shared" si="23"/>
        <v/>
      </c>
      <c r="Q93" s="403" t="str">
        <f t="shared" si="24"/>
        <v/>
      </c>
      <c r="R93" s="209"/>
      <c r="S93" s="15"/>
      <c r="T93" s="18" t="s">
        <v>45</v>
      </c>
      <c r="U93" s="42">
        <f t="shared" si="25"/>
        <v>0</v>
      </c>
    </row>
    <row r="94" spans="1:23">
      <c r="A94" s="224"/>
      <c r="B94" s="225"/>
      <c r="C94" s="239"/>
      <c r="D94" s="239"/>
      <c r="E94" s="239"/>
      <c r="F94" s="227"/>
      <c r="G94" s="228"/>
      <c r="H94" s="240"/>
      <c r="I94" s="230" t="b">
        <f t="shared" si="21"/>
        <v>0</v>
      </c>
      <c r="J94" s="231" t="e">
        <f>VLOOKUP(G94,'3. Fiche prépa conv APL_RS'!$B$33:$H$39,IF(LEFT(A94,3)="PLS",6,IF(LEFT(A94,4)="PLUS",2,IF(LEFT(A94,4)="PLAI",4))))</f>
        <v>#N/A</v>
      </c>
      <c r="K94" s="232"/>
      <c r="L94" s="232"/>
      <c r="M94" s="233">
        <f t="shared" si="22"/>
        <v>0</v>
      </c>
      <c r="N94" s="234"/>
      <c r="O94" s="233" t="str">
        <f>IF($A94="PLAI-adapté",IF($M$8=2,VLOOKUP($N94,Données!$H$6:$L$11,5,0),VLOOKUP($N94,Données!$H$6:$L$11,4,0)),"")</f>
        <v/>
      </c>
      <c r="P94" s="235" t="str">
        <f t="shared" si="23"/>
        <v/>
      </c>
      <c r="Q94" s="403" t="str">
        <f t="shared" si="24"/>
        <v/>
      </c>
      <c r="R94" s="209"/>
      <c r="S94" s="15"/>
      <c r="T94" s="18" t="s">
        <v>50</v>
      </c>
      <c r="U94" s="42">
        <f t="shared" si="25"/>
        <v>0</v>
      </c>
    </row>
    <row r="95" spans="1:23">
      <c r="A95" s="224"/>
      <c r="B95" s="225"/>
      <c r="C95" s="226"/>
      <c r="D95" s="226"/>
      <c r="E95" s="226"/>
      <c r="F95" s="227"/>
      <c r="G95" s="228"/>
      <c r="H95" s="229"/>
      <c r="I95" s="230" t="b">
        <f t="shared" si="21"/>
        <v>0</v>
      </c>
      <c r="J95" s="231" t="e">
        <f>VLOOKUP(G95,'3. Fiche prépa conv APL_RS'!$B$33:$H$39,IF(LEFT(A95,3)="PLS",6,IF(LEFT(A95,4)="PLUS",2,IF(LEFT(A95,4)="PLAI",4))))</f>
        <v>#N/A</v>
      </c>
      <c r="K95" s="232"/>
      <c r="L95" s="232"/>
      <c r="M95" s="233">
        <f t="shared" si="22"/>
        <v>0</v>
      </c>
      <c r="N95" s="234"/>
      <c r="O95" s="233" t="str">
        <f>IF($A95="PLAI-adapté",IF($M$8=2,VLOOKUP($N95,Données!$H$6:$L$11,5,0),VLOOKUP($N95,Données!$H$6:$L$11,4,0)),"")</f>
        <v/>
      </c>
      <c r="P95" s="235" t="str">
        <f t="shared" si="23"/>
        <v/>
      </c>
      <c r="Q95" s="403" t="str">
        <f t="shared" si="24"/>
        <v/>
      </c>
      <c r="R95" s="209"/>
      <c r="S95" s="15"/>
      <c r="T95" s="18" t="s">
        <v>51</v>
      </c>
      <c r="U95" s="42">
        <f t="shared" si="25"/>
        <v>0</v>
      </c>
    </row>
    <row r="96" spans="1:23">
      <c r="A96" s="224"/>
      <c r="B96" s="225"/>
      <c r="C96" s="226"/>
      <c r="D96" s="226"/>
      <c r="E96" s="226"/>
      <c r="F96" s="227"/>
      <c r="G96" s="228"/>
      <c r="H96" s="229"/>
      <c r="I96" s="230" t="b">
        <f t="shared" si="21"/>
        <v>0</v>
      </c>
      <c r="J96" s="231" t="e">
        <f>VLOOKUP(G96,'3. Fiche prépa conv APL_RS'!$B$33:$H$39,IF(LEFT(A96,3)="PLS",6,IF(LEFT(A96,4)="PLUS",2,IF(LEFT(A96,4)="PLAI",4))))</f>
        <v>#N/A</v>
      </c>
      <c r="K96" s="232"/>
      <c r="L96" s="232"/>
      <c r="M96" s="233">
        <f t="shared" si="22"/>
        <v>0</v>
      </c>
      <c r="N96" s="234"/>
      <c r="O96" s="233" t="str">
        <f>IF($A96="PLAI-adapté",IF($M$8=2,VLOOKUP($N96,Données!$H$6:$L$11,5,0),VLOOKUP($N96,Données!$H$6:$L$11,4,0)),"")</f>
        <v/>
      </c>
      <c r="P96" s="235" t="str">
        <f t="shared" si="23"/>
        <v/>
      </c>
      <c r="Q96" s="403" t="str">
        <f t="shared" si="24"/>
        <v/>
      </c>
      <c r="R96" s="209"/>
      <c r="S96" s="15"/>
      <c r="T96" s="18" t="s">
        <v>61</v>
      </c>
      <c r="U96" s="42">
        <f t="shared" si="25"/>
        <v>0</v>
      </c>
    </row>
    <row r="97" spans="1:27">
      <c r="A97" s="224"/>
      <c r="B97" s="225"/>
      <c r="C97" s="226"/>
      <c r="D97" s="226"/>
      <c r="E97" s="226"/>
      <c r="F97" s="227"/>
      <c r="G97" s="228"/>
      <c r="H97" s="229"/>
      <c r="I97" s="230" t="b">
        <f t="shared" si="21"/>
        <v>0</v>
      </c>
      <c r="J97" s="231" t="e">
        <f>VLOOKUP(G97,'3. Fiche prépa conv APL_RS'!$B$33:$H$39,IF(LEFT(A97,3)="PLS",6,IF(LEFT(A97,4)="PLUS",2,IF(LEFT(A97,4)="PLAI",4))))</f>
        <v>#N/A</v>
      </c>
      <c r="K97" s="232"/>
      <c r="L97" s="232"/>
      <c r="M97" s="233">
        <f t="shared" si="22"/>
        <v>0</v>
      </c>
      <c r="N97" s="234"/>
      <c r="O97" s="233" t="str">
        <f>IF($A97="PLAI-adapté",IF($M$8=2,VLOOKUP($N97,Données!$H$6:$L$11,5,0),VLOOKUP($N97,Données!$H$6:$L$11,4,0)),"")</f>
        <v/>
      </c>
      <c r="P97" s="235" t="str">
        <f t="shared" si="23"/>
        <v/>
      </c>
      <c r="Q97" s="403" t="str">
        <f t="shared" si="24"/>
        <v/>
      </c>
      <c r="R97" s="209"/>
      <c r="S97" s="15"/>
      <c r="T97" s="18" t="s">
        <v>62</v>
      </c>
      <c r="U97" s="42">
        <f t="shared" si="25"/>
        <v>0</v>
      </c>
      <c r="Z97" s="43"/>
      <c r="AA97" s="45"/>
    </row>
    <row r="98" spans="1:27">
      <c r="A98" s="224"/>
      <c r="B98" s="225"/>
      <c r="C98" s="226"/>
      <c r="D98" s="226"/>
      <c r="E98" s="226"/>
      <c r="F98" s="227"/>
      <c r="G98" s="228"/>
      <c r="H98" s="229"/>
      <c r="I98" s="230" t="b">
        <f t="shared" si="21"/>
        <v>0</v>
      </c>
      <c r="J98" s="231" t="e">
        <f>VLOOKUP(G98,'3. Fiche prépa conv APL_RS'!$B$33:$H$39,IF(LEFT(A98,3)="PLS",6,IF(LEFT(A98,4)="PLUS",2,IF(LEFT(A98,4)="PLAI",4))))</f>
        <v>#N/A</v>
      </c>
      <c r="K98" s="232"/>
      <c r="L98" s="232"/>
      <c r="M98" s="233">
        <f t="shared" si="22"/>
        <v>0</v>
      </c>
      <c r="N98" s="234"/>
      <c r="O98" s="233" t="str">
        <f>IF($A98="PLAI-adapté",IF($M$8=2,VLOOKUP($N98,Données!$H$6:$L$11,5,0),VLOOKUP($N98,Données!$H$6:$L$11,4,0)),"")</f>
        <v/>
      </c>
      <c r="P98" s="235" t="str">
        <f t="shared" si="23"/>
        <v/>
      </c>
      <c r="Q98" s="403" t="str">
        <f t="shared" si="24"/>
        <v/>
      </c>
      <c r="R98" s="209"/>
      <c r="S98" s="15"/>
      <c r="T98" s="30" t="s">
        <v>55</v>
      </c>
      <c r="U98" s="44">
        <f>SUM(U89:U97)</f>
        <v>0</v>
      </c>
      <c r="Z98" s="46"/>
    </row>
    <row r="99" spans="1:27">
      <c r="A99" s="224"/>
      <c r="B99" s="225"/>
      <c r="C99" s="226"/>
      <c r="D99" s="226"/>
      <c r="E99" s="226"/>
      <c r="F99" s="227"/>
      <c r="G99" s="228"/>
      <c r="H99" s="229"/>
      <c r="I99" s="230" t="b">
        <f t="shared" si="21"/>
        <v>0</v>
      </c>
      <c r="J99" s="231" t="e">
        <f>VLOOKUP(G99,'3. Fiche prépa conv APL_RS'!$B$33:$H$39,IF(LEFT(A99,3)="PLS",6,IF(LEFT(A99,4)="PLUS",2,IF(LEFT(A99,4)="PLAI",4))))</f>
        <v>#N/A</v>
      </c>
      <c r="K99" s="232"/>
      <c r="L99" s="232"/>
      <c r="M99" s="233">
        <f t="shared" si="22"/>
        <v>0</v>
      </c>
      <c r="N99" s="234"/>
      <c r="O99" s="233" t="str">
        <f>IF($A99="PLAI-adapté",IF($M$8=2,VLOOKUP($N99,Données!$H$6:$L$11,5,0),VLOOKUP($N99,Données!$H$6:$L$11,4,0)),"")</f>
        <v/>
      </c>
      <c r="P99" s="235" t="str">
        <f t="shared" si="23"/>
        <v/>
      </c>
      <c r="Q99" s="403" t="str">
        <f t="shared" si="24"/>
        <v/>
      </c>
      <c r="R99" s="209"/>
      <c r="S99" s="15"/>
      <c r="X99" s="46"/>
      <c r="Y99" s="46"/>
      <c r="Z99" s="46"/>
    </row>
    <row r="100" spans="1:27">
      <c r="A100" s="224"/>
      <c r="B100" s="225"/>
      <c r="C100" s="226"/>
      <c r="D100" s="226"/>
      <c r="E100" s="226"/>
      <c r="F100" s="227"/>
      <c r="G100" s="228"/>
      <c r="H100" s="229"/>
      <c r="I100" s="230" t="b">
        <f t="shared" si="21"/>
        <v>0</v>
      </c>
      <c r="J100" s="231" t="e">
        <f>VLOOKUP(G100,'3. Fiche prépa conv APL_RS'!$B$33:$H$39,IF(LEFT(A100,3)="PLS",6,IF(LEFT(A100,4)="PLUS",2,IF(LEFT(A100,4)="PLAI",4))))</f>
        <v>#N/A</v>
      </c>
      <c r="K100" s="232"/>
      <c r="L100" s="232"/>
      <c r="M100" s="233">
        <f t="shared" si="22"/>
        <v>0</v>
      </c>
      <c r="N100" s="234"/>
      <c r="O100" s="233" t="str">
        <f>IF($A100="PLAI-adapté",IF($M$8=2,VLOOKUP($N100,Données!$H$6:$L$11,5,0),VLOOKUP($N100,Données!$H$6:$L$11,4,0)),"")</f>
        <v/>
      </c>
      <c r="P100" s="235" t="str">
        <f t="shared" si="23"/>
        <v/>
      </c>
      <c r="Q100" s="403" t="str">
        <f t="shared" si="24"/>
        <v/>
      </c>
      <c r="R100" s="209"/>
      <c r="S100" s="15"/>
      <c r="X100" s="46"/>
      <c r="Y100" s="46"/>
      <c r="Z100" s="46"/>
    </row>
    <row r="101" spans="1:27">
      <c r="A101" s="224"/>
      <c r="B101" s="225"/>
      <c r="C101" s="226"/>
      <c r="D101" s="226"/>
      <c r="E101" s="226"/>
      <c r="F101" s="227"/>
      <c r="G101" s="228"/>
      <c r="H101" s="229"/>
      <c r="I101" s="230" t="b">
        <f t="shared" si="21"/>
        <v>0</v>
      </c>
      <c r="J101" s="231" t="e">
        <f>VLOOKUP(G101,'3. Fiche prépa conv APL_RS'!$B$33:$H$39,IF(LEFT(A101,3)="PLS",6,IF(LEFT(A101,4)="PLUS",2,IF(LEFT(A101,4)="PLAI",4))))</f>
        <v>#N/A</v>
      </c>
      <c r="K101" s="232"/>
      <c r="L101" s="232"/>
      <c r="M101" s="233">
        <f t="shared" si="22"/>
        <v>0</v>
      </c>
      <c r="N101" s="234"/>
      <c r="O101" s="233" t="str">
        <f>IF($A101="PLAI-adapté",IF($M$8=2,VLOOKUP($N101,Données!$H$6:$L$11,5,0),VLOOKUP($N101,Données!$H$6:$L$11,4,0)),"")</f>
        <v/>
      </c>
      <c r="P101" s="235" t="str">
        <f t="shared" si="23"/>
        <v/>
      </c>
      <c r="Q101" s="403" t="str">
        <f t="shared" si="24"/>
        <v/>
      </c>
      <c r="R101" s="209"/>
      <c r="S101" s="15"/>
      <c r="T101" s="36" t="s">
        <v>44</v>
      </c>
      <c r="U101" s="42" t="s">
        <v>47</v>
      </c>
      <c r="X101" s="46"/>
      <c r="Y101" s="46"/>
    </row>
    <row r="102" spans="1:27">
      <c r="A102" s="224"/>
      <c r="B102" s="225"/>
      <c r="C102" s="226"/>
      <c r="D102" s="226"/>
      <c r="E102" s="226"/>
      <c r="F102" s="227"/>
      <c r="G102" s="228"/>
      <c r="H102" s="229"/>
      <c r="I102" s="230" t="b">
        <f t="shared" si="21"/>
        <v>0</v>
      </c>
      <c r="J102" s="231" t="e">
        <f>VLOOKUP(G102,'3. Fiche prépa conv APL_RS'!$B$33:$H$39,IF(LEFT(A102,3)="PLS",6,IF(LEFT(A102,4)="PLUS",2,IF(LEFT(A102,4)="PLAI",4))))</f>
        <v>#N/A</v>
      </c>
      <c r="K102" s="232"/>
      <c r="L102" s="232"/>
      <c r="M102" s="233">
        <f t="shared" si="22"/>
        <v>0</v>
      </c>
      <c r="N102" s="234"/>
      <c r="O102" s="233" t="str">
        <f>IF($A102="PLAI-adapté",IF($M$8=2,VLOOKUP($N102,Données!$H$6:$L$11,5,0),VLOOKUP($N102,Données!$H$6:$L$11,4,0)),"")</f>
        <v/>
      </c>
      <c r="P102" s="235" t="str">
        <f t="shared" si="23"/>
        <v/>
      </c>
      <c r="Q102" s="403" t="str">
        <f t="shared" si="24"/>
        <v/>
      </c>
      <c r="R102" s="209"/>
      <c r="S102" s="15"/>
      <c r="T102" s="18" t="s">
        <v>43</v>
      </c>
      <c r="U102" s="42">
        <f>SUMPRODUCT(($G$16:$G$214=$T102)*($A$16:$A$214=$T$101)*($B$16:$B$214=$U$71))</f>
        <v>0</v>
      </c>
      <c r="V102" s="39"/>
      <c r="W102" s="39"/>
    </row>
    <row r="103" spans="1:27">
      <c r="A103" s="224"/>
      <c r="B103" s="225"/>
      <c r="C103" s="226"/>
      <c r="D103" s="226"/>
      <c r="E103" s="226"/>
      <c r="F103" s="227"/>
      <c r="G103" s="228"/>
      <c r="H103" s="229"/>
      <c r="I103" s="230" t="b">
        <f t="shared" si="21"/>
        <v>0</v>
      </c>
      <c r="J103" s="231" t="e">
        <f>VLOOKUP(G103,'3. Fiche prépa conv APL_RS'!$B$33:$H$39,IF(LEFT(A103,3)="PLS",6,IF(LEFT(A103,4)="PLUS",2,IF(LEFT(A103,4)="PLAI",4))))</f>
        <v>#N/A</v>
      </c>
      <c r="K103" s="232"/>
      <c r="L103" s="232"/>
      <c r="M103" s="233">
        <f t="shared" si="22"/>
        <v>0</v>
      </c>
      <c r="N103" s="234"/>
      <c r="O103" s="233" t="str">
        <f>IF($A103="PLAI-adapté",IF($M$8=2,VLOOKUP($N103,Données!$H$6:$L$11,5,0),VLOOKUP($N103,Données!$H$6:$L$11,4,0)),"")</f>
        <v/>
      </c>
      <c r="P103" s="235" t="str">
        <f t="shared" si="23"/>
        <v/>
      </c>
      <c r="Q103" s="403" t="str">
        <f t="shared" si="24"/>
        <v/>
      </c>
      <c r="R103" s="209"/>
      <c r="S103" s="15"/>
      <c r="T103" s="18" t="s">
        <v>46</v>
      </c>
      <c r="U103" s="42">
        <f t="array" ref="U103">SUMPRODUCT(($G$16:$G$214=$T103)*($A$16:$A$214=$T$101)*($B$16:$B$214=$U$71))</f>
        <v>0</v>
      </c>
      <c r="V103" s="39"/>
      <c r="W103" s="39"/>
    </row>
    <row r="104" spans="1:27">
      <c r="A104" s="224"/>
      <c r="B104" s="225"/>
      <c r="C104" s="226"/>
      <c r="D104" s="226"/>
      <c r="E104" s="226"/>
      <c r="F104" s="227"/>
      <c r="G104" s="228"/>
      <c r="H104" s="229"/>
      <c r="I104" s="230" t="b">
        <f t="shared" si="21"/>
        <v>0</v>
      </c>
      <c r="J104" s="231" t="e">
        <f>VLOOKUP(G104,'3. Fiche prépa conv APL_RS'!$B$33:$H$39,IF(LEFT(A104,3)="PLS",6,IF(LEFT(A104,4)="PLUS",2,IF(LEFT(A104,4)="PLAI",4))))</f>
        <v>#N/A</v>
      </c>
      <c r="K104" s="232"/>
      <c r="L104" s="232"/>
      <c r="M104" s="233">
        <f t="shared" si="22"/>
        <v>0</v>
      </c>
      <c r="N104" s="234"/>
      <c r="O104" s="233" t="str">
        <f>IF($A104="PLAI-adapté",IF($M$8=2,VLOOKUP($N104,Données!$H$6:$L$11,5,0),VLOOKUP($N104,Données!$H$6:$L$11,4,0)),"")</f>
        <v/>
      </c>
      <c r="P104" s="235" t="str">
        <f t="shared" si="23"/>
        <v/>
      </c>
      <c r="Q104" s="403" t="str">
        <f t="shared" si="24"/>
        <v/>
      </c>
      <c r="R104" s="209"/>
      <c r="S104" s="15"/>
      <c r="T104" s="18" t="s">
        <v>48</v>
      </c>
      <c r="U104" s="42">
        <f t="array" ref="U104">SUMPRODUCT(($G$16:$G$214=$T104)*($A$16:$A$214=$T$101)*($B$16:$B$214=$U$71))</f>
        <v>0</v>
      </c>
      <c r="V104" s="39"/>
      <c r="W104" s="39"/>
    </row>
    <row r="105" spans="1:27">
      <c r="A105" s="224"/>
      <c r="B105" s="225"/>
      <c r="C105" s="236"/>
      <c r="D105" s="236"/>
      <c r="E105" s="236"/>
      <c r="F105" s="237"/>
      <c r="G105" s="228"/>
      <c r="H105" s="238"/>
      <c r="I105" s="230" t="b">
        <f t="shared" si="21"/>
        <v>0</v>
      </c>
      <c r="J105" s="231" t="e">
        <f>VLOOKUP(G105,'3. Fiche prépa conv APL_RS'!$B$33:$H$39,IF(LEFT(A105,3)="PLS",6,IF(LEFT(A105,4)="PLUS",2,IF(LEFT(A105,4)="PLAI",4))))</f>
        <v>#N/A</v>
      </c>
      <c r="K105" s="232"/>
      <c r="L105" s="232"/>
      <c r="M105" s="233">
        <f t="shared" si="22"/>
        <v>0</v>
      </c>
      <c r="N105" s="234"/>
      <c r="O105" s="233" t="str">
        <f>IF($A105="PLAI-adapté",IF($M$8=2,VLOOKUP($N105,Données!$H$6:$L$11,5,0),VLOOKUP($N105,Données!$H$6:$L$11,4,0)),"")</f>
        <v/>
      </c>
      <c r="P105" s="235" t="str">
        <f t="shared" si="23"/>
        <v/>
      </c>
      <c r="Q105" s="403" t="str">
        <f t="shared" si="24"/>
        <v/>
      </c>
      <c r="R105" s="209"/>
      <c r="S105" s="15"/>
      <c r="T105" s="18" t="s">
        <v>41</v>
      </c>
      <c r="U105" s="42">
        <f t="array" ref="U105">SUMPRODUCT(($G$16:$G$214=$T105)*($A$16:$A$214=$T$101)*($B$16:$B$214=$U$71))</f>
        <v>0</v>
      </c>
      <c r="V105" s="39"/>
      <c r="W105" s="39"/>
    </row>
    <row r="106" spans="1:27">
      <c r="A106" s="224"/>
      <c r="B106" s="225"/>
      <c r="C106" s="236"/>
      <c r="D106" s="236"/>
      <c r="E106" s="236"/>
      <c r="F106" s="237"/>
      <c r="G106" s="228"/>
      <c r="H106" s="238"/>
      <c r="I106" s="230" t="b">
        <f t="shared" si="21"/>
        <v>0</v>
      </c>
      <c r="J106" s="231" t="e">
        <f>VLOOKUP(G106,'3. Fiche prépa conv APL_RS'!$B$33:$H$39,IF(LEFT(A106,3)="PLS",6,IF(LEFT(A106,4)="PLUS",2,IF(LEFT(A106,4)="PLAI",4))))</f>
        <v>#N/A</v>
      </c>
      <c r="K106" s="232"/>
      <c r="L106" s="232"/>
      <c r="M106" s="233">
        <f t="shared" si="22"/>
        <v>0</v>
      </c>
      <c r="N106" s="234"/>
      <c r="O106" s="233" t="str">
        <f>IF($A106="PLAI-adapté",IF($M$8=2,VLOOKUP($N106,Données!$H$6:$L$11,5,0),VLOOKUP($N106,Données!$H$6:$L$11,4,0)),"")</f>
        <v/>
      </c>
      <c r="P106" s="235" t="str">
        <f t="shared" si="23"/>
        <v/>
      </c>
      <c r="Q106" s="403" t="str">
        <f t="shared" si="24"/>
        <v/>
      </c>
      <c r="R106" s="209"/>
      <c r="S106" s="15"/>
      <c r="T106" s="18" t="s">
        <v>45</v>
      </c>
      <c r="U106" s="42">
        <f t="array" ref="U106">SUMPRODUCT(($G$16:$G$214=$T106)*($A$16:$A$214=$T$101)*($B$16:$B$214=$U$71))</f>
        <v>0</v>
      </c>
      <c r="V106" s="39"/>
      <c r="W106" s="39"/>
    </row>
    <row r="107" spans="1:27">
      <c r="A107" s="224"/>
      <c r="B107" s="225"/>
      <c r="C107" s="236"/>
      <c r="D107" s="236"/>
      <c r="E107" s="236"/>
      <c r="F107" s="237"/>
      <c r="G107" s="228"/>
      <c r="H107" s="238"/>
      <c r="I107" s="230" t="b">
        <f t="shared" si="21"/>
        <v>0</v>
      </c>
      <c r="J107" s="231" t="e">
        <f>VLOOKUP(G107,'3. Fiche prépa conv APL_RS'!$B$33:$H$39,IF(LEFT(A107,3)="PLS",6,IF(LEFT(A107,4)="PLUS",2,IF(LEFT(A107,4)="PLAI",4))))</f>
        <v>#N/A</v>
      </c>
      <c r="K107" s="232"/>
      <c r="L107" s="232"/>
      <c r="M107" s="233">
        <f t="shared" si="22"/>
        <v>0</v>
      </c>
      <c r="N107" s="234"/>
      <c r="O107" s="233" t="str">
        <f>IF($A107="PLAI-adapté",IF($M$8=2,VLOOKUP($N107,Données!$H$6:$L$11,5,0),VLOOKUP($N107,Données!$H$6:$L$11,4,0)),"")</f>
        <v/>
      </c>
      <c r="P107" s="235" t="str">
        <f t="shared" si="23"/>
        <v/>
      </c>
      <c r="Q107" s="403" t="str">
        <f t="shared" si="24"/>
        <v/>
      </c>
      <c r="R107" s="209"/>
      <c r="S107" s="15"/>
      <c r="T107" s="18" t="s">
        <v>50</v>
      </c>
      <c r="U107" s="42">
        <f t="array" ref="U107">SUMPRODUCT(($G$16:$G$214=$T107)*($A$16:$A$214=$T$101)*($B$16:$B$214=$U$71))</f>
        <v>0</v>
      </c>
      <c r="V107" s="39"/>
      <c r="W107" s="39"/>
    </row>
    <row r="108" spans="1:27">
      <c r="A108" s="224"/>
      <c r="B108" s="225"/>
      <c r="C108" s="236"/>
      <c r="D108" s="236"/>
      <c r="E108" s="236"/>
      <c r="F108" s="237"/>
      <c r="G108" s="228"/>
      <c r="H108" s="238"/>
      <c r="I108" s="230" t="b">
        <f t="shared" si="21"/>
        <v>0</v>
      </c>
      <c r="J108" s="231" t="e">
        <f>VLOOKUP(G108,'3. Fiche prépa conv APL_RS'!$B$33:$H$39,IF(LEFT(A108,3)="PLS",6,IF(LEFT(A108,4)="PLUS",2,IF(LEFT(A108,4)="PLAI",4))))</f>
        <v>#N/A</v>
      </c>
      <c r="K108" s="232"/>
      <c r="L108" s="232"/>
      <c r="M108" s="233">
        <f t="shared" si="22"/>
        <v>0</v>
      </c>
      <c r="N108" s="234"/>
      <c r="O108" s="233" t="str">
        <f>IF($A108="PLAI-adapté",IF($M$8=2,VLOOKUP($N108,Données!$H$6:$L$11,5,0),VLOOKUP($N108,Données!$H$6:$L$11,4,0)),"")</f>
        <v/>
      </c>
      <c r="P108" s="235" t="str">
        <f t="shared" si="23"/>
        <v/>
      </c>
      <c r="Q108" s="403" t="str">
        <f t="shared" si="24"/>
        <v/>
      </c>
      <c r="R108" s="209"/>
      <c r="S108" s="15"/>
      <c r="T108" s="18" t="s">
        <v>51</v>
      </c>
      <c r="U108" s="42">
        <f t="array" ref="U108">SUMPRODUCT(($G$16:$G$214=$T108)*($A$16:$A$214=$T$101)*($B$16:$B$214=$U$71))</f>
        <v>0</v>
      </c>
      <c r="V108" s="47"/>
      <c r="W108" s="47"/>
    </row>
    <row r="109" spans="1:27">
      <c r="A109" s="224"/>
      <c r="B109" s="225"/>
      <c r="C109" s="236"/>
      <c r="D109" s="236"/>
      <c r="E109" s="236"/>
      <c r="F109" s="237"/>
      <c r="G109" s="228"/>
      <c r="H109" s="238"/>
      <c r="I109" s="230" t="b">
        <f t="shared" si="21"/>
        <v>0</v>
      </c>
      <c r="J109" s="231" t="e">
        <f>VLOOKUP(G109,'3. Fiche prépa conv APL_RS'!$B$33:$H$39,IF(LEFT(A109,3)="PLS",6,IF(LEFT(A109,4)="PLUS",2,IF(LEFT(A109,4)="PLAI",4))))</f>
        <v>#N/A</v>
      </c>
      <c r="K109" s="232"/>
      <c r="L109" s="232"/>
      <c r="M109" s="233">
        <f t="shared" si="22"/>
        <v>0</v>
      </c>
      <c r="N109" s="234"/>
      <c r="O109" s="233" t="str">
        <f>IF($A109="PLAI-adapté",IF($M$8=2,VLOOKUP($N109,Données!$H$6:$L$11,5,0),VLOOKUP($N109,Données!$H$6:$L$11,4,0)),"")</f>
        <v/>
      </c>
      <c r="P109" s="235" t="str">
        <f t="shared" si="23"/>
        <v/>
      </c>
      <c r="Q109" s="403" t="str">
        <f t="shared" si="24"/>
        <v/>
      </c>
      <c r="R109" s="209"/>
      <c r="S109" s="15"/>
      <c r="T109" s="18" t="s">
        <v>61</v>
      </c>
      <c r="U109" s="42">
        <f t="array" ref="U109">SUMPRODUCT(($G$16:$G$214=$T109)*($A$16:$A$214=$T$101)*($B$16:$B$214=$U$71))</f>
        <v>0</v>
      </c>
      <c r="V109" s="48"/>
      <c r="W109" s="48"/>
    </row>
    <row r="110" spans="1:27">
      <c r="A110" s="224"/>
      <c r="B110" s="225"/>
      <c r="C110" s="236"/>
      <c r="D110" s="236"/>
      <c r="E110" s="236"/>
      <c r="F110" s="237"/>
      <c r="G110" s="228"/>
      <c r="H110" s="238"/>
      <c r="I110" s="230" t="b">
        <f t="shared" si="21"/>
        <v>0</v>
      </c>
      <c r="J110" s="231" t="e">
        <f>VLOOKUP(G110,'3. Fiche prépa conv APL_RS'!$B$33:$H$39,IF(LEFT(A110,3)="PLS",6,IF(LEFT(A110,4)="PLUS",2,IF(LEFT(A110,4)="PLAI",4))))</f>
        <v>#N/A</v>
      </c>
      <c r="K110" s="232"/>
      <c r="L110" s="232"/>
      <c r="M110" s="233">
        <f t="shared" si="22"/>
        <v>0</v>
      </c>
      <c r="N110" s="234"/>
      <c r="O110" s="233" t="str">
        <f>IF($A110="PLAI-adapté",IF($M$8=2,VLOOKUP($N110,Données!$H$6:$L$11,5,0),VLOOKUP($N110,Données!$H$6:$L$11,4,0)),"")</f>
        <v/>
      </c>
      <c r="P110" s="235" t="str">
        <f t="shared" si="23"/>
        <v/>
      </c>
      <c r="Q110" s="403" t="str">
        <f t="shared" si="24"/>
        <v/>
      </c>
      <c r="R110" s="209"/>
      <c r="S110" s="15"/>
      <c r="T110" s="18" t="s">
        <v>62</v>
      </c>
      <c r="U110" s="42">
        <f t="array" ref="U110">SUMPRODUCT(($G$16:$G$214=$T110)*($A$16:$A$214=$T$101)*($B$16:$B$214=$U$71))</f>
        <v>0</v>
      </c>
      <c r="V110" s="48"/>
      <c r="W110" s="48"/>
    </row>
    <row r="111" spans="1:27">
      <c r="A111" s="224"/>
      <c r="B111" s="225"/>
      <c r="C111" s="236"/>
      <c r="D111" s="236"/>
      <c r="E111" s="236"/>
      <c r="F111" s="237"/>
      <c r="G111" s="228"/>
      <c r="H111" s="238"/>
      <c r="I111" s="230" t="b">
        <f t="shared" si="21"/>
        <v>0</v>
      </c>
      <c r="J111" s="231" t="e">
        <f>VLOOKUP(G111,'3. Fiche prépa conv APL_RS'!$B$33:$H$39,IF(LEFT(A111,3)="PLS",6,IF(LEFT(A111,4)="PLUS",2,IF(LEFT(A111,4)="PLAI",4))))</f>
        <v>#N/A</v>
      </c>
      <c r="K111" s="232"/>
      <c r="L111" s="232"/>
      <c r="M111" s="233">
        <f t="shared" si="22"/>
        <v>0</v>
      </c>
      <c r="N111" s="234"/>
      <c r="O111" s="233" t="str">
        <f>IF($A111="PLAI-adapté",IF($M$8=2,VLOOKUP($N111,Données!$H$6:$L$11,5,0),VLOOKUP($N111,Données!$H$6:$L$11,4,0)),"")</f>
        <v/>
      </c>
      <c r="P111" s="235" t="str">
        <f t="shared" si="23"/>
        <v/>
      </c>
      <c r="Q111" s="403" t="str">
        <f t="shared" si="24"/>
        <v/>
      </c>
      <c r="R111" s="209"/>
      <c r="S111" s="15"/>
      <c r="T111" s="30" t="s">
        <v>56</v>
      </c>
      <c r="U111" s="44">
        <f>SUM(U102:U110)</f>
        <v>0</v>
      </c>
      <c r="V111" s="49"/>
      <c r="W111" s="49"/>
    </row>
    <row r="112" spans="1:27" ht="15.75">
      <c r="A112" s="224"/>
      <c r="B112" s="225"/>
      <c r="C112" s="236"/>
      <c r="D112" s="236"/>
      <c r="E112" s="236"/>
      <c r="F112" s="237"/>
      <c r="G112" s="228"/>
      <c r="H112" s="238"/>
      <c r="I112" s="230" t="b">
        <f t="shared" ref="I112:I143" si="26">IF($C$6="Acquisition-amélioration",IF(G112="T1",IF(H112&lt;16.2,"plan à contrôler",""),IF(G112="T1'",IF(H112&lt;18,"plan à contrôler",""),IF(G112="T1 bis",IF(H112&lt;27,"plan à contrôler",""),IF(G112="T2",IF(H112&lt;45.4,"plan à contrôler",""),IF(G112="T3",IF(H112&lt;54,"plan à contrôler",""),IF(G112="T4",IF(H112&lt;66.6,"plan à contrôler",""),IF(G112="T5",IF(H112&lt;79.2,"plan à contrôler","")))))))),IF(G112="T1",IF(H112&lt;18,"plan à contrôler",""),IF(G112="T1'",IF(H112&lt;20,"plan à contrôler",""),IF(G112="T1 bis",IF(H112&lt;30,"plan à contrôler",""),IF(G112="T2",IF(H112&lt;46,"plan à contrôler",""),IF(G112="T3",IF(H112&lt;60,"plan à contrôler",""),IF(G112="T4",IF(H112&lt;74,"plan à contrôler",""),IF(G112="T5",IF(H112&lt;88,"plan à contrôler","")))))))))</f>
        <v>0</v>
      </c>
      <c r="J112" s="231" t="e">
        <f>VLOOKUP(G112,'3. Fiche prépa conv APL_RS'!$B$33:$H$39,IF(LEFT(A112,3)="PLS",6,IF(LEFT(A112,4)="PLUS",2,IF(LEFT(A112,4)="PLAI",4))))</f>
        <v>#N/A</v>
      </c>
      <c r="K112" s="232"/>
      <c r="L112" s="232"/>
      <c r="M112" s="233">
        <f t="shared" ref="M112:M116" si="27">K112+L112</f>
        <v>0</v>
      </c>
      <c r="N112" s="234"/>
      <c r="O112" s="233" t="str">
        <f>IF($A112="PLAI-adapté",IF($M$8=2,VLOOKUP($N112,Données!$H$6:$L$11,5,0),VLOOKUP($N112,Données!$H$6:$L$11,4,0)),"")</f>
        <v/>
      </c>
      <c r="P112" s="235" t="str">
        <f t="shared" ref="P112:P116" si="28">IF(A112="PLAI-adapté",IF(J112&lt;=O112, J112,O112),"")</f>
        <v/>
      </c>
      <c r="Q112" s="403" t="str">
        <f t="shared" ref="Q112:Q143" si="29">IFERROR(IF(A112="PLAI-adapté",IF(P112&lt;K112,"valeur redevance pratiquée à revoir","OK"),IF(J112&lt;K112,"valeur redevance pratiquée à revoir","OK")),"")</f>
        <v/>
      </c>
      <c r="R112" s="209"/>
      <c r="S112" s="15"/>
      <c r="V112" s="48"/>
      <c r="W112" s="48"/>
      <c r="X112" s="50"/>
    </row>
    <row r="113" spans="1:1019" ht="15.75">
      <c r="A113" s="224"/>
      <c r="B113" s="225"/>
      <c r="C113" s="236"/>
      <c r="D113" s="236"/>
      <c r="E113" s="236"/>
      <c r="F113" s="237"/>
      <c r="G113" s="228"/>
      <c r="H113" s="238"/>
      <c r="I113" s="230" t="b">
        <f t="shared" si="26"/>
        <v>0</v>
      </c>
      <c r="J113" s="231" t="e">
        <f>VLOOKUP(G113,'3. Fiche prépa conv APL_RS'!$B$33:$H$39,IF(LEFT(A113,3)="PLS",6,IF(LEFT(A113,4)="PLUS",2,IF(LEFT(A113,4)="PLAI",4))))</f>
        <v>#N/A</v>
      </c>
      <c r="K113" s="232"/>
      <c r="L113" s="232"/>
      <c r="M113" s="233">
        <f t="shared" si="27"/>
        <v>0</v>
      </c>
      <c r="N113" s="234"/>
      <c r="O113" s="233" t="str">
        <f>IF($A113="PLAI-adapté",IF($M$8=2,VLOOKUP($N113,Données!$H$6:$L$11,5,0),VLOOKUP($N113,Données!$H$6:$L$11,4,0)),"")</f>
        <v/>
      </c>
      <c r="P113" s="235" t="str">
        <f t="shared" si="28"/>
        <v/>
      </c>
      <c r="Q113" s="403" t="str">
        <f t="shared" si="29"/>
        <v/>
      </c>
      <c r="R113" s="209"/>
      <c r="S113" s="15"/>
      <c r="X113" s="50"/>
    </row>
    <row r="114" spans="1:1019" ht="15.75">
      <c r="A114" s="224"/>
      <c r="B114" s="225"/>
      <c r="C114" s="236"/>
      <c r="D114" s="236"/>
      <c r="E114" s="236"/>
      <c r="F114" s="237"/>
      <c r="G114" s="228"/>
      <c r="H114" s="238"/>
      <c r="I114" s="230" t="b">
        <f t="shared" si="26"/>
        <v>0</v>
      </c>
      <c r="J114" s="231" t="e">
        <f>VLOOKUP(G114,'3. Fiche prépa conv APL_RS'!$B$33:$H$39,IF(LEFT(A114,3)="PLS",6,IF(LEFT(A114,4)="PLUS",2,IF(LEFT(A114,4)="PLAI",4))))</f>
        <v>#N/A</v>
      </c>
      <c r="K114" s="232"/>
      <c r="L114" s="232"/>
      <c r="M114" s="233">
        <f t="shared" si="27"/>
        <v>0</v>
      </c>
      <c r="N114" s="234"/>
      <c r="O114" s="233" t="str">
        <f>IF($A114="PLAI-adapté",IF($M$8=2,VLOOKUP($N114,Données!$H$6:$L$11,5,0),VLOOKUP($N114,Données!$H$6:$L$11,4,0)),"")</f>
        <v/>
      </c>
      <c r="P114" s="235" t="str">
        <f t="shared" si="28"/>
        <v/>
      </c>
      <c r="Q114" s="403" t="str">
        <f t="shared" si="29"/>
        <v/>
      </c>
      <c r="R114" s="209"/>
      <c r="S114" s="15"/>
      <c r="T114" s="51" t="s">
        <v>57</v>
      </c>
      <c r="U114" s="52">
        <f>U85+U98+U111</f>
        <v>0</v>
      </c>
      <c r="X114" s="50"/>
    </row>
    <row r="115" spans="1:1019" ht="15.75">
      <c r="A115" s="224"/>
      <c r="B115" s="225"/>
      <c r="C115" s="236"/>
      <c r="D115" s="236"/>
      <c r="E115" s="236"/>
      <c r="F115" s="237"/>
      <c r="G115" s="228"/>
      <c r="H115" s="238"/>
      <c r="I115" s="230" t="b">
        <f t="shared" si="26"/>
        <v>0</v>
      </c>
      <c r="J115" s="231" t="e">
        <f>VLOOKUP(G115,'3. Fiche prépa conv APL_RS'!$B$33:$H$39,IF(LEFT(A115,3)="PLS",6,IF(LEFT(A115,4)="PLUS",2,IF(LEFT(A115,4)="PLAI",4))))</f>
        <v>#N/A</v>
      </c>
      <c r="K115" s="232"/>
      <c r="L115" s="232"/>
      <c r="M115" s="233">
        <f t="shared" si="27"/>
        <v>0</v>
      </c>
      <c r="N115" s="234"/>
      <c r="O115" s="233" t="str">
        <f>IF($A115="PLAI-adapté",IF($M$8=2,VLOOKUP($N115,Données!$H$6:$L$11,5,0),VLOOKUP($N115,Données!$H$6:$L$11,4,0)),"")</f>
        <v/>
      </c>
      <c r="P115" s="235" t="str">
        <f t="shared" si="28"/>
        <v/>
      </c>
      <c r="Q115" s="403" t="str">
        <f t="shared" si="29"/>
        <v/>
      </c>
      <c r="R115" s="209"/>
      <c r="S115" s="15"/>
      <c r="X115" s="50"/>
    </row>
    <row r="116" spans="1:1019" ht="15.75">
      <c r="A116" s="224"/>
      <c r="B116" s="225"/>
      <c r="C116" s="236"/>
      <c r="D116" s="236"/>
      <c r="E116" s="236"/>
      <c r="F116" s="237"/>
      <c r="G116" s="228"/>
      <c r="H116" s="238"/>
      <c r="I116" s="230" t="b">
        <f t="shared" si="26"/>
        <v>0</v>
      </c>
      <c r="J116" s="231" t="e">
        <f>VLOOKUP(G116,'3. Fiche prépa conv APL_RS'!$B$33:$H$39,IF(LEFT(A116,3)="PLS",6,IF(LEFT(A116,4)="PLUS",2,IF(LEFT(A116,4)="PLAI",4))))</f>
        <v>#N/A</v>
      </c>
      <c r="K116" s="232"/>
      <c r="L116" s="232"/>
      <c r="M116" s="233">
        <f t="shared" si="27"/>
        <v>0</v>
      </c>
      <c r="N116" s="234"/>
      <c r="O116" s="233" t="str">
        <f>IF($A116="PLAI-adapté",IF($M$8=2,VLOOKUP($N116,Données!$H$6:$L$11,5,0),VLOOKUP($N116,Données!$H$6:$L$11,4,0)),"")</f>
        <v/>
      </c>
      <c r="P116" s="235" t="str">
        <f t="shared" si="28"/>
        <v/>
      </c>
      <c r="Q116" s="403" t="str">
        <f t="shared" si="29"/>
        <v/>
      </c>
      <c r="R116" s="209"/>
      <c r="S116" s="15"/>
      <c r="X116" s="50"/>
    </row>
    <row r="117" spans="1:1019" s="158" customFormat="1" ht="15.75">
      <c r="A117" s="224"/>
      <c r="B117" s="225"/>
      <c r="C117" s="236"/>
      <c r="D117" s="236"/>
      <c r="E117" s="236"/>
      <c r="F117" s="237"/>
      <c r="G117" s="228"/>
      <c r="H117" s="238"/>
      <c r="I117" s="230" t="b">
        <f t="shared" si="26"/>
        <v>0</v>
      </c>
      <c r="J117" s="231" t="e">
        <f>VLOOKUP(G117,'3. Fiche prépa conv APL_RS'!$B$33:$H$39,IF(LEFT(A117,3)="PLS",6,IF(LEFT(A117,4)="PLUS",2,IF(LEFT(A117,4)="PLAI",4))))</f>
        <v>#N/A</v>
      </c>
      <c r="K117" s="232"/>
      <c r="L117" s="232"/>
      <c r="M117" s="233">
        <f t="shared" ref="M117:M180" si="30">K117+L117</f>
        <v>0</v>
      </c>
      <c r="N117" s="234"/>
      <c r="O117" s="233" t="str">
        <f>IF($A117="PLAI-adapté",IF($M$8=2,VLOOKUP($N117,Données!$H$6:$L$11,5,0),VLOOKUP($N117,Données!$H$6:$L$11,4,0)),"")</f>
        <v/>
      </c>
      <c r="P117" s="235" t="str">
        <f t="shared" ref="P117:P180" si="31">IF(A117="PLAI-adapté",IF(J117&lt;=O117, J117,O117),"")</f>
        <v/>
      </c>
      <c r="Q117" s="403" t="str">
        <f t="shared" si="29"/>
        <v/>
      </c>
      <c r="R117" s="209"/>
      <c r="S117" s="15"/>
      <c r="T117" s="8"/>
      <c r="U117" s="8"/>
      <c r="V117" s="8"/>
      <c r="W117" s="8"/>
      <c r="X117" s="50"/>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c r="II117" s="8"/>
      <c r="IJ117" s="8"/>
      <c r="IK117" s="8"/>
      <c r="IL117" s="8"/>
      <c r="IM117" s="8"/>
      <c r="IN117" s="8"/>
      <c r="IO117" s="8"/>
      <c r="IP117" s="8"/>
      <c r="IQ117" s="8"/>
      <c r="IR117" s="8"/>
      <c r="IS117" s="8"/>
      <c r="IT117" s="8"/>
      <c r="IU117" s="8"/>
      <c r="IV117" s="8"/>
      <c r="IW117" s="8"/>
      <c r="IX117" s="8"/>
      <c r="IY117" s="8"/>
      <c r="IZ117" s="8"/>
      <c r="JA117" s="8"/>
      <c r="JB117" s="8"/>
      <c r="JC117" s="8"/>
      <c r="JD117" s="8"/>
      <c r="JE117" s="8"/>
      <c r="JF117" s="8"/>
      <c r="JG117" s="8"/>
      <c r="JH117" s="8"/>
      <c r="JI117" s="8"/>
      <c r="JJ117" s="8"/>
      <c r="JK117" s="8"/>
      <c r="JL117" s="8"/>
      <c r="JM117" s="8"/>
      <c r="JN117" s="8"/>
      <c r="JO117" s="8"/>
      <c r="JP117" s="8"/>
      <c r="JQ117" s="8"/>
      <c r="JR117" s="8"/>
      <c r="JS117" s="8"/>
      <c r="JT117" s="8"/>
      <c r="JU117" s="8"/>
      <c r="JV117" s="8"/>
      <c r="JW117" s="8"/>
      <c r="JX117" s="8"/>
      <c r="JY117" s="8"/>
      <c r="JZ117" s="8"/>
      <c r="KA117" s="8"/>
      <c r="KB117" s="8"/>
      <c r="KC117" s="8"/>
      <c r="KD117" s="8"/>
      <c r="KE117" s="8"/>
      <c r="KF117" s="8"/>
      <c r="KG117" s="8"/>
      <c r="KH117" s="8"/>
      <c r="KI117" s="8"/>
      <c r="KJ117" s="8"/>
      <c r="KK117" s="8"/>
      <c r="KL117" s="8"/>
      <c r="KM117" s="8"/>
      <c r="KN117" s="8"/>
      <c r="KO117" s="8"/>
      <c r="KP117" s="8"/>
      <c r="KQ117" s="8"/>
      <c r="KR117" s="8"/>
      <c r="KS117" s="8"/>
      <c r="KT117" s="8"/>
      <c r="KU117" s="8"/>
      <c r="KV117" s="8"/>
      <c r="KW117" s="8"/>
      <c r="KX117" s="8"/>
      <c r="KY117" s="8"/>
      <c r="KZ117" s="8"/>
      <c r="LA117" s="8"/>
      <c r="LB117" s="8"/>
      <c r="LC117" s="8"/>
      <c r="LD117" s="8"/>
      <c r="LE117" s="8"/>
      <c r="LF117" s="8"/>
      <c r="LG117" s="8"/>
      <c r="LH117" s="8"/>
      <c r="LI117" s="8"/>
      <c r="LJ117" s="8"/>
      <c r="LK117" s="8"/>
      <c r="LL117" s="8"/>
      <c r="LM117" s="8"/>
      <c r="LN117" s="8"/>
      <c r="LO117" s="8"/>
      <c r="LP117" s="8"/>
      <c r="LQ117" s="8"/>
      <c r="LR117" s="8"/>
      <c r="LS117" s="8"/>
      <c r="LT117" s="8"/>
      <c r="LU117" s="8"/>
      <c r="LV117" s="8"/>
      <c r="LW117" s="8"/>
      <c r="LX117" s="8"/>
      <c r="LY117" s="8"/>
      <c r="LZ117" s="8"/>
      <c r="MA117" s="8"/>
      <c r="MB117" s="8"/>
      <c r="MC117" s="8"/>
      <c r="MD117" s="8"/>
      <c r="ME117" s="8"/>
      <c r="MF117" s="8"/>
      <c r="MG117" s="8"/>
      <c r="MH117" s="8"/>
      <c r="MI117" s="8"/>
      <c r="MJ117" s="8"/>
      <c r="MK117" s="8"/>
      <c r="ML117" s="8"/>
      <c r="MM117" s="8"/>
      <c r="MN117" s="8"/>
      <c r="MO117" s="8"/>
      <c r="MP117" s="8"/>
      <c r="MQ117" s="8"/>
      <c r="MR117" s="8"/>
      <c r="MS117" s="8"/>
      <c r="MT117" s="8"/>
      <c r="MU117" s="8"/>
      <c r="MV117" s="8"/>
      <c r="MW117" s="8"/>
      <c r="MX117" s="8"/>
      <c r="MY117" s="8"/>
      <c r="MZ117" s="8"/>
      <c r="NA117" s="8"/>
      <c r="NB117" s="8"/>
      <c r="NC117" s="8"/>
      <c r="ND117" s="8"/>
      <c r="NE117" s="8"/>
      <c r="NF117" s="8"/>
      <c r="NG117" s="8"/>
      <c r="NH117" s="8"/>
      <c r="NI117" s="8"/>
      <c r="NJ117" s="8"/>
      <c r="NK117" s="8"/>
      <c r="NL117" s="8"/>
      <c r="NM117" s="8"/>
      <c r="NN117" s="8"/>
      <c r="NO117" s="8"/>
      <c r="NP117" s="8"/>
      <c r="NQ117" s="8"/>
      <c r="NR117" s="8"/>
      <c r="NS117" s="8"/>
      <c r="NT117" s="8"/>
      <c r="NU117" s="8"/>
      <c r="NV117" s="8"/>
      <c r="NW117" s="8"/>
      <c r="NX117" s="8"/>
      <c r="NY117" s="8"/>
      <c r="NZ117" s="8"/>
      <c r="OA117" s="8"/>
      <c r="OB117" s="8"/>
      <c r="OC117" s="8"/>
      <c r="OD117" s="8"/>
      <c r="OE117" s="8"/>
      <c r="OF117" s="8"/>
      <c r="OG117" s="8"/>
      <c r="OH117" s="8"/>
      <c r="OI117" s="8"/>
      <c r="OJ117" s="8"/>
      <c r="OK117" s="8"/>
      <c r="OL117" s="8"/>
      <c r="OM117" s="8"/>
      <c r="ON117" s="8"/>
      <c r="OO117" s="8"/>
      <c r="OP117" s="8"/>
      <c r="OQ117" s="8"/>
      <c r="OR117" s="8"/>
      <c r="OS117" s="8"/>
      <c r="OT117" s="8"/>
      <c r="OU117" s="8"/>
      <c r="OV117" s="8"/>
      <c r="OW117" s="8"/>
      <c r="OX117" s="8"/>
      <c r="OY117" s="8"/>
      <c r="OZ117" s="8"/>
      <c r="PA117" s="8"/>
      <c r="PB117" s="8"/>
      <c r="PC117" s="8"/>
      <c r="PD117" s="8"/>
      <c r="PE117" s="8"/>
      <c r="PF117" s="8"/>
      <c r="PG117" s="8"/>
      <c r="PH117" s="8"/>
      <c r="PI117" s="8"/>
      <c r="PJ117" s="8"/>
      <c r="PK117" s="8"/>
      <c r="PL117" s="8"/>
      <c r="PM117" s="8"/>
      <c r="PN117" s="8"/>
      <c r="PO117" s="8"/>
      <c r="PP117" s="8"/>
      <c r="PQ117" s="8"/>
      <c r="PR117" s="8"/>
      <c r="PS117" s="8"/>
      <c r="PT117" s="8"/>
      <c r="PU117" s="8"/>
      <c r="PV117" s="8"/>
      <c r="PW117" s="8"/>
      <c r="PX117" s="8"/>
      <c r="PY117" s="8"/>
      <c r="PZ117" s="8"/>
      <c r="QA117" s="8"/>
      <c r="QB117" s="8"/>
      <c r="QC117" s="8"/>
      <c r="QD117" s="8"/>
      <c r="QE117" s="8"/>
      <c r="QF117" s="8"/>
      <c r="QG117" s="8"/>
      <c r="QH117" s="8"/>
      <c r="QI117" s="8"/>
      <c r="QJ117" s="8"/>
      <c r="QK117" s="8"/>
      <c r="QL117" s="8"/>
      <c r="QM117" s="8"/>
      <c r="QN117" s="8"/>
      <c r="QO117" s="8"/>
      <c r="QP117" s="8"/>
      <c r="QQ117" s="8"/>
      <c r="QR117" s="8"/>
      <c r="QS117" s="8"/>
      <c r="QT117" s="8"/>
      <c r="QU117" s="8"/>
      <c r="QV117" s="8"/>
      <c r="QW117" s="8"/>
      <c r="QX117" s="8"/>
      <c r="QY117" s="8"/>
      <c r="QZ117" s="8"/>
      <c r="RA117" s="8"/>
      <c r="RB117" s="8"/>
      <c r="RC117" s="8"/>
      <c r="RD117" s="8"/>
      <c r="RE117" s="8"/>
      <c r="RF117" s="8"/>
      <c r="RG117" s="8"/>
      <c r="RH117" s="8"/>
      <c r="RI117" s="8"/>
      <c r="RJ117" s="8"/>
      <c r="RK117" s="8"/>
      <c r="RL117" s="8"/>
      <c r="RM117" s="8"/>
      <c r="RN117" s="8"/>
      <c r="RO117" s="8"/>
      <c r="RP117" s="8"/>
      <c r="RQ117" s="8"/>
      <c r="RR117" s="8"/>
      <c r="RS117" s="8"/>
      <c r="RT117" s="8"/>
      <c r="RU117" s="8"/>
      <c r="RV117" s="8"/>
      <c r="RW117" s="8"/>
      <c r="RX117" s="8"/>
      <c r="RY117" s="8"/>
      <c r="RZ117" s="8"/>
      <c r="SA117" s="8"/>
      <c r="SB117" s="8"/>
      <c r="SC117" s="8"/>
      <c r="SD117" s="8"/>
      <c r="SE117" s="8"/>
      <c r="SF117" s="8"/>
      <c r="SG117" s="8"/>
      <c r="SH117" s="8"/>
      <c r="SI117" s="8"/>
      <c r="SJ117" s="8"/>
      <c r="SK117" s="8"/>
      <c r="SL117" s="8"/>
      <c r="SM117" s="8"/>
      <c r="SN117" s="8"/>
      <c r="SO117" s="8"/>
      <c r="SP117" s="8"/>
      <c r="SQ117" s="8"/>
      <c r="SR117" s="8"/>
      <c r="SS117" s="8"/>
      <c r="ST117" s="8"/>
      <c r="SU117" s="8"/>
      <c r="SV117" s="8"/>
      <c r="SW117" s="8"/>
      <c r="SX117" s="8"/>
      <c r="SY117" s="8"/>
      <c r="SZ117" s="8"/>
      <c r="TA117" s="8"/>
      <c r="TB117" s="8"/>
      <c r="TC117" s="8"/>
      <c r="TD117" s="8"/>
      <c r="TE117" s="8"/>
      <c r="TF117" s="8"/>
      <c r="TG117" s="8"/>
      <c r="TH117" s="8"/>
      <c r="TI117" s="8"/>
      <c r="TJ117" s="8"/>
      <c r="TK117" s="8"/>
      <c r="TL117" s="8"/>
      <c r="TM117" s="8"/>
      <c r="TN117" s="8"/>
      <c r="TO117" s="8"/>
      <c r="TP117" s="8"/>
      <c r="TQ117" s="8"/>
      <c r="TR117" s="8"/>
      <c r="TS117" s="8"/>
      <c r="TT117" s="8"/>
      <c r="TU117" s="8"/>
      <c r="TV117" s="8"/>
      <c r="TW117" s="8"/>
      <c r="TX117" s="8"/>
      <c r="TY117" s="8"/>
      <c r="TZ117" s="8"/>
      <c r="UA117" s="8"/>
      <c r="UB117" s="8"/>
      <c r="UC117" s="8"/>
      <c r="UD117" s="8"/>
      <c r="UE117" s="8"/>
      <c r="UF117" s="8"/>
      <c r="UG117" s="8"/>
      <c r="UH117" s="8"/>
      <c r="UI117" s="8"/>
      <c r="UJ117" s="8"/>
      <c r="UK117" s="8"/>
      <c r="UL117" s="8"/>
      <c r="UM117" s="8"/>
      <c r="UN117" s="8"/>
      <c r="UO117" s="8"/>
      <c r="UP117" s="8"/>
      <c r="UQ117" s="8"/>
      <c r="UR117" s="8"/>
      <c r="US117" s="8"/>
      <c r="UT117" s="8"/>
      <c r="UU117" s="8"/>
      <c r="UV117" s="8"/>
      <c r="UW117" s="8"/>
      <c r="UX117" s="8"/>
      <c r="UY117" s="8"/>
      <c r="UZ117" s="8"/>
      <c r="VA117" s="8"/>
      <c r="VB117" s="8"/>
      <c r="VC117" s="8"/>
      <c r="VD117" s="8"/>
      <c r="VE117" s="8"/>
      <c r="VF117" s="8"/>
      <c r="VG117" s="8"/>
      <c r="VH117" s="8"/>
      <c r="VI117" s="8"/>
      <c r="VJ117" s="8"/>
      <c r="VK117" s="8"/>
      <c r="VL117" s="8"/>
      <c r="VM117" s="8"/>
      <c r="VN117" s="8"/>
      <c r="VO117" s="8"/>
      <c r="VP117" s="8"/>
      <c r="VQ117" s="8"/>
      <c r="VR117" s="8"/>
      <c r="VS117" s="8"/>
      <c r="VT117" s="8"/>
      <c r="VU117" s="8"/>
      <c r="VV117" s="8"/>
      <c r="VW117" s="8"/>
      <c r="VX117" s="8"/>
      <c r="VY117" s="8"/>
      <c r="VZ117" s="8"/>
      <c r="WA117" s="8"/>
      <c r="WB117" s="8"/>
      <c r="WC117" s="8"/>
      <c r="WD117" s="8"/>
      <c r="WE117" s="8"/>
      <c r="WF117" s="8"/>
      <c r="WG117" s="8"/>
      <c r="WH117" s="8"/>
      <c r="WI117" s="8"/>
      <c r="WJ117" s="8"/>
      <c r="WK117" s="8"/>
      <c r="WL117" s="8"/>
      <c r="WM117" s="8"/>
      <c r="WN117" s="8"/>
      <c r="WO117" s="8"/>
      <c r="WP117" s="8"/>
      <c r="WQ117" s="8"/>
      <c r="WR117" s="8"/>
      <c r="WS117" s="8"/>
      <c r="WT117" s="8"/>
      <c r="WU117" s="8"/>
      <c r="WV117" s="8"/>
      <c r="WW117" s="8"/>
      <c r="WX117" s="8"/>
      <c r="WY117" s="8"/>
      <c r="WZ117" s="8"/>
      <c r="XA117" s="8"/>
      <c r="XB117" s="8"/>
      <c r="XC117" s="8"/>
      <c r="XD117" s="8"/>
      <c r="XE117" s="8"/>
      <c r="XF117" s="8"/>
      <c r="XG117" s="8"/>
      <c r="XH117" s="8"/>
      <c r="XI117" s="8"/>
      <c r="XJ117" s="8"/>
      <c r="XK117" s="8"/>
      <c r="XL117" s="8"/>
      <c r="XM117" s="8"/>
      <c r="XN117" s="8"/>
      <c r="XO117" s="8"/>
      <c r="XP117" s="8"/>
      <c r="XQ117" s="8"/>
      <c r="XR117" s="8"/>
      <c r="XS117" s="8"/>
      <c r="XT117" s="8"/>
      <c r="XU117" s="8"/>
      <c r="XV117" s="8"/>
      <c r="XW117" s="8"/>
      <c r="XX117" s="8"/>
      <c r="XY117" s="8"/>
      <c r="XZ117" s="8"/>
      <c r="YA117" s="8"/>
      <c r="YB117" s="8"/>
      <c r="YC117" s="8"/>
      <c r="YD117" s="8"/>
      <c r="YE117" s="8"/>
      <c r="YF117" s="8"/>
      <c r="YG117" s="8"/>
      <c r="YH117" s="8"/>
      <c r="YI117" s="8"/>
      <c r="YJ117" s="8"/>
      <c r="YK117" s="8"/>
      <c r="YL117" s="8"/>
      <c r="YM117" s="8"/>
      <c r="YN117" s="8"/>
      <c r="YO117" s="8"/>
      <c r="YP117" s="8"/>
      <c r="YQ117" s="8"/>
      <c r="YR117" s="8"/>
      <c r="YS117" s="8"/>
      <c r="YT117" s="8"/>
      <c r="YU117" s="8"/>
      <c r="YV117" s="8"/>
      <c r="YW117" s="8"/>
      <c r="YX117" s="8"/>
      <c r="YY117" s="8"/>
      <c r="YZ117" s="8"/>
      <c r="ZA117" s="8"/>
      <c r="ZB117" s="8"/>
      <c r="ZC117" s="8"/>
      <c r="ZD117" s="8"/>
      <c r="ZE117" s="8"/>
      <c r="ZF117" s="8"/>
      <c r="ZG117" s="8"/>
      <c r="ZH117" s="8"/>
      <c r="ZI117" s="8"/>
      <c r="ZJ117" s="8"/>
      <c r="ZK117" s="8"/>
      <c r="ZL117" s="8"/>
      <c r="ZM117" s="8"/>
      <c r="ZN117" s="8"/>
      <c r="ZO117" s="8"/>
      <c r="ZP117" s="8"/>
      <c r="ZQ117" s="8"/>
      <c r="ZR117" s="8"/>
      <c r="ZS117" s="8"/>
      <c r="ZT117" s="8"/>
      <c r="ZU117" s="8"/>
      <c r="ZV117" s="8"/>
      <c r="ZW117" s="8"/>
      <c r="ZX117" s="8"/>
      <c r="ZY117" s="8"/>
      <c r="ZZ117" s="8"/>
      <c r="AAA117" s="8"/>
      <c r="AAB117" s="8"/>
      <c r="AAC117" s="8"/>
      <c r="AAD117" s="8"/>
      <c r="AAE117" s="8"/>
      <c r="AAF117" s="8"/>
      <c r="AAG117" s="8"/>
      <c r="AAH117" s="8"/>
      <c r="AAI117" s="8"/>
      <c r="AAJ117" s="8"/>
      <c r="AAK117" s="8"/>
      <c r="AAL117" s="8"/>
      <c r="AAM117" s="8"/>
      <c r="AAN117" s="8"/>
      <c r="AAO117" s="8"/>
      <c r="AAP117" s="8"/>
      <c r="AAQ117" s="8"/>
      <c r="AAR117" s="8"/>
      <c r="AAS117" s="8"/>
      <c r="AAT117" s="8"/>
      <c r="AAU117" s="8"/>
      <c r="AAV117" s="8"/>
      <c r="AAW117" s="8"/>
      <c r="AAX117" s="8"/>
      <c r="AAY117" s="8"/>
      <c r="AAZ117" s="8"/>
      <c r="ABA117" s="8"/>
      <c r="ABB117" s="8"/>
      <c r="ABC117" s="8"/>
      <c r="ABD117" s="8"/>
      <c r="ABE117" s="8"/>
      <c r="ABF117" s="8"/>
      <c r="ABG117" s="8"/>
      <c r="ABH117" s="8"/>
      <c r="ABI117" s="8"/>
      <c r="ABJ117" s="8"/>
      <c r="ABK117" s="8"/>
      <c r="ABL117" s="8"/>
      <c r="ABM117" s="8"/>
      <c r="ABN117" s="8"/>
      <c r="ABO117" s="8"/>
      <c r="ABP117" s="8"/>
      <c r="ABQ117" s="8"/>
      <c r="ABR117" s="8"/>
      <c r="ABS117" s="8"/>
      <c r="ABT117" s="8"/>
      <c r="ABU117" s="8"/>
      <c r="ABV117" s="8"/>
      <c r="ABW117" s="8"/>
      <c r="ABX117" s="8"/>
      <c r="ABY117" s="8"/>
      <c r="ABZ117" s="8"/>
      <c r="ACA117" s="8"/>
      <c r="ACB117" s="8"/>
      <c r="ACC117" s="8"/>
      <c r="ACD117" s="8"/>
      <c r="ACE117" s="8"/>
      <c r="ACF117" s="8"/>
      <c r="ACG117" s="8"/>
      <c r="ACH117" s="8"/>
      <c r="ACI117" s="8"/>
      <c r="ACJ117" s="8"/>
      <c r="ACK117" s="8"/>
      <c r="ACL117" s="8"/>
      <c r="ACM117" s="8"/>
      <c r="ACN117" s="8"/>
      <c r="ACO117" s="8"/>
      <c r="ACP117" s="8"/>
      <c r="ACQ117" s="8"/>
      <c r="ACR117" s="8"/>
      <c r="ACS117" s="8"/>
      <c r="ACT117" s="8"/>
      <c r="ACU117" s="8"/>
      <c r="ACV117" s="8"/>
      <c r="ACW117" s="8"/>
      <c r="ACX117" s="8"/>
      <c r="ACY117" s="8"/>
      <c r="ACZ117" s="8"/>
      <c r="ADA117" s="8"/>
      <c r="ADB117" s="8"/>
      <c r="ADC117" s="8"/>
      <c r="ADD117" s="8"/>
      <c r="ADE117" s="8"/>
      <c r="ADF117" s="8"/>
      <c r="ADG117" s="8"/>
      <c r="ADH117" s="8"/>
      <c r="ADI117" s="8"/>
      <c r="ADJ117" s="8"/>
      <c r="ADK117" s="8"/>
      <c r="ADL117" s="8"/>
      <c r="ADM117" s="8"/>
      <c r="ADN117" s="8"/>
      <c r="ADO117" s="8"/>
      <c r="ADP117" s="8"/>
      <c r="ADQ117" s="8"/>
      <c r="ADR117" s="8"/>
      <c r="ADS117" s="8"/>
      <c r="ADT117" s="8"/>
      <c r="ADU117" s="8"/>
      <c r="ADV117" s="8"/>
      <c r="ADW117" s="8"/>
      <c r="ADX117" s="8"/>
      <c r="ADY117" s="8"/>
      <c r="ADZ117" s="8"/>
      <c r="AEA117" s="8"/>
      <c r="AEB117" s="8"/>
      <c r="AEC117" s="8"/>
      <c r="AED117" s="8"/>
      <c r="AEE117" s="8"/>
      <c r="AEF117" s="8"/>
      <c r="AEG117" s="8"/>
      <c r="AEH117" s="8"/>
      <c r="AEI117" s="8"/>
      <c r="AEJ117" s="8"/>
      <c r="AEK117" s="8"/>
      <c r="AEL117" s="8"/>
      <c r="AEM117" s="8"/>
      <c r="AEN117" s="8"/>
      <c r="AEO117" s="8"/>
      <c r="AEP117" s="8"/>
      <c r="AEQ117" s="8"/>
      <c r="AER117" s="8"/>
      <c r="AES117" s="8"/>
      <c r="AET117" s="8"/>
      <c r="AEU117" s="8"/>
      <c r="AEV117" s="8"/>
      <c r="AEW117" s="8"/>
      <c r="AEX117" s="8"/>
      <c r="AEY117" s="8"/>
      <c r="AEZ117" s="8"/>
      <c r="AFA117" s="8"/>
      <c r="AFB117" s="8"/>
      <c r="AFC117" s="8"/>
      <c r="AFD117" s="8"/>
      <c r="AFE117" s="8"/>
      <c r="AFF117" s="8"/>
      <c r="AFG117" s="8"/>
      <c r="AFH117" s="8"/>
      <c r="AFI117" s="8"/>
      <c r="AFJ117" s="8"/>
      <c r="AFK117" s="8"/>
      <c r="AFL117" s="8"/>
      <c r="AFM117" s="8"/>
      <c r="AFN117" s="8"/>
      <c r="AFO117" s="8"/>
      <c r="AFP117" s="8"/>
      <c r="AFQ117" s="8"/>
      <c r="AFR117" s="8"/>
      <c r="AFS117" s="8"/>
      <c r="AFT117" s="8"/>
      <c r="AFU117" s="8"/>
      <c r="AFV117" s="8"/>
      <c r="AFW117" s="8"/>
      <c r="AFX117" s="8"/>
      <c r="AFY117" s="8"/>
      <c r="AFZ117" s="8"/>
      <c r="AGA117" s="8"/>
      <c r="AGB117" s="8"/>
      <c r="AGC117" s="8"/>
      <c r="AGD117" s="8"/>
      <c r="AGE117" s="8"/>
      <c r="AGF117" s="8"/>
      <c r="AGG117" s="8"/>
      <c r="AGH117" s="8"/>
      <c r="AGI117" s="8"/>
      <c r="AGJ117" s="8"/>
      <c r="AGK117" s="8"/>
      <c r="AGL117" s="8"/>
      <c r="AGM117" s="8"/>
      <c r="AGN117" s="8"/>
      <c r="AGO117" s="8"/>
      <c r="AGP117" s="8"/>
      <c r="AGQ117" s="8"/>
      <c r="AGR117" s="8"/>
      <c r="AGS117" s="8"/>
      <c r="AGT117" s="8"/>
      <c r="AGU117" s="8"/>
      <c r="AGV117" s="8"/>
      <c r="AGW117" s="8"/>
      <c r="AGX117" s="8"/>
      <c r="AGY117" s="8"/>
      <c r="AGZ117" s="8"/>
      <c r="AHA117" s="8"/>
      <c r="AHB117" s="8"/>
      <c r="AHC117" s="8"/>
      <c r="AHD117" s="8"/>
      <c r="AHE117" s="8"/>
      <c r="AHF117" s="8"/>
      <c r="AHG117" s="8"/>
      <c r="AHH117" s="8"/>
      <c r="AHI117" s="8"/>
      <c r="AHJ117" s="8"/>
      <c r="AHK117" s="8"/>
      <c r="AHL117" s="8"/>
      <c r="AHM117" s="8"/>
      <c r="AHN117" s="8"/>
      <c r="AHO117" s="8"/>
      <c r="AHP117" s="8"/>
      <c r="AHQ117" s="8"/>
      <c r="AHR117" s="8"/>
      <c r="AHS117" s="8"/>
      <c r="AHT117" s="8"/>
      <c r="AHU117" s="8"/>
      <c r="AHV117" s="8"/>
      <c r="AHW117" s="8"/>
      <c r="AHX117" s="8"/>
      <c r="AHY117" s="8"/>
      <c r="AHZ117" s="8"/>
      <c r="AIA117" s="8"/>
      <c r="AIB117" s="8"/>
      <c r="AIC117" s="8"/>
      <c r="AID117" s="8"/>
      <c r="AIE117" s="8"/>
      <c r="AIF117" s="8"/>
      <c r="AIG117" s="8"/>
      <c r="AIH117" s="8"/>
      <c r="AII117" s="8"/>
      <c r="AIJ117" s="8"/>
      <c r="AIK117" s="8"/>
      <c r="AIL117" s="8"/>
      <c r="AIM117" s="8"/>
      <c r="AIN117" s="8"/>
      <c r="AIO117" s="8"/>
      <c r="AIP117" s="8"/>
      <c r="AIQ117" s="8"/>
      <c r="AIR117" s="8"/>
      <c r="AIS117" s="8"/>
      <c r="AIT117" s="8"/>
      <c r="AIU117" s="8"/>
      <c r="AIV117" s="8"/>
      <c r="AIW117" s="8"/>
      <c r="AIX117" s="8"/>
      <c r="AIY117" s="8"/>
      <c r="AIZ117" s="8"/>
      <c r="AJA117" s="8"/>
      <c r="AJB117" s="8"/>
      <c r="AJC117" s="8"/>
      <c r="AJD117" s="8"/>
      <c r="AJE117" s="8"/>
      <c r="AJF117" s="8"/>
      <c r="AJG117" s="8"/>
      <c r="AJH117" s="8"/>
      <c r="AJI117" s="8"/>
      <c r="AJJ117" s="8"/>
      <c r="AJK117" s="8"/>
      <c r="AJL117" s="8"/>
      <c r="AJM117" s="8"/>
      <c r="AJN117" s="8"/>
      <c r="AJO117" s="8"/>
      <c r="AJP117" s="8"/>
      <c r="AJQ117" s="8"/>
      <c r="AJR117" s="8"/>
      <c r="AJS117" s="8"/>
      <c r="AJT117" s="8"/>
      <c r="AJU117" s="8"/>
      <c r="AJV117" s="8"/>
      <c r="AJW117" s="8"/>
      <c r="AJX117" s="8"/>
      <c r="AJY117" s="8"/>
      <c r="AJZ117" s="8"/>
      <c r="AKA117" s="8"/>
      <c r="AKB117" s="8"/>
      <c r="AKC117" s="8"/>
      <c r="AKD117" s="8"/>
      <c r="AKE117" s="8"/>
      <c r="AKF117" s="8"/>
      <c r="AKG117" s="8"/>
      <c r="AKH117" s="8"/>
      <c r="AKI117" s="8"/>
      <c r="AKJ117" s="8"/>
      <c r="AKK117" s="8"/>
      <c r="AKL117" s="8"/>
      <c r="AKM117" s="8"/>
      <c r="AKN117" s="8"/>
      <c r="AKO117" s="8"/>
      <c r="AKP117" s="8"/>
      <c r="AKQ117" s="8"/>
      <c r="AKR117" s="8"/>
      <c r="AKS117" s="8"/>
      <c r="AKT117" s="8"/>
      <c r="AKU117" s="8"/>
      <c r="AKV117" s="8"/>
      <c r="AKW117" s="8"/>
      <c r="AKX117" s="8"/>
      <c r="AKY117" s="8"/>
      <c r="AKZ117" s="8"/>
      <c r="ALA117" s="8"/>
      <c r="ALB117" s="8"/>
      <c r="ALC117" s="8"/>
      <c r="ALD117" s="8"/>
      <c r="ALE117" s="8"/>
      <c r="ALF117" s="8"/>
      <c r="ALG117" s="8"/>
      <c r="ALH117" s="8"/>
      <c r="ALI117" s="8"/>
      <c r="ALJ117" s="8"/>
      <c r="ALK117" s="8"/>
      <c r="ALL117" s="8"/>
      <c r="ALM117" s="8"/>
      <c r="ALN117" s="8"/>
      <c r="ALO117" s="8"/>
      <c r="ALP117" s="8"/>
      <c r="ALQ117" s="8"/>
      <c r="ALR117" s="8"/>
      <c r="ALS117" s="8"/>
      <c r="ALT117" s="8"/>
      <c r="ALU117" s="8"/>
      <c r="ALV117" s="8"/>
      <c r="ALW117" s="8"/>
      <c r="ALX117" s="8"/>
      <c r="ALY117" s="8"/>
      <c r="ALZ117" s="8"/>
      <c r="AMA117" s="8"/>
      <c r="AMB117" s="8"/>
      <c r="AMC117" s="8"/>
      <c r="AMD117" s="8"/>
      <c r="AME117" s="8"/>
    </row>
    <row r="118" spans="1:1019" s="158" customFormat="1" ht="15.75">
      <c r="A118" s="224"/>
      <c r="B118" s="225"/>
      <c r="C118" s="236"/>
      <c r="D118" s="236"/>
      <c r="E118" s="236"/>
      <c r="F118" s="237"/>
      <c r="G118" s="228"/>
      <c r="H118" s="238"/>
      <c r="I118" s="230" t="b">
        <f t="shared" si="26"/>
        <v>0</v>
      </c>
      <c r="J118" s="231" t="e">
        <f>VLOOKUP(G118,'3. Fiche prépa conv APL_RS'!$B$33:$H$39,IF(LEFT(A118,3)="PLS",6,IF(LEFT(A118,4)="PLUS",2,IF(LEFT(A118,4)="PLAI",4))))</f>
        <v>#N/A</v>
      </c>
      <c r="K118" s="232"/>
      <c r="L118" s="232"/>
      <c r="M118" s="233">
        <f t="shared" si="30"/>
        <v>0</v>
      </c>
      <c r="N118" s="234"/>
      <c r="O118" s="233" t="str">
        <f>IF($A118="PLAI-adapté",IF($M$8=2,VLOOKUP($N118,Données!$H$6:$L$11,5,0),VLOOKUP($N118,Données!$H$6:$L$11,4,0)),"")</f>
        <v/>
      </c>
      <c r="P118" s="235" t="str">
        <f t="shared" si="31"/>
        <v/>
      </c>
      <c r="Q118" s="403" t="str">
        <f t="shared" si="29"/>
        <v/>
      </c>
      <c r="R118" s="209"/>
      <c r="S118" s="15"/>
      <c r="T118" s="8"/>
      <c r="U118" s="8"/>
      <c r="V118" s="8"/>
      <c r="W118" s="8"/>
      <c r="X118" s="50"/>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c r="HU118" s="8"/>
      <c r="HV118" s="8"/>
      <c r="HW118" s="8"/>
      <c r="HX118" s="8"/>
      <c r="HY118" s="8"/>
      <c r="HZ118" s="8"/>
      <c r="IA118" s="8"/>
      <c r="IB118" s="8"/>
      <c r="IC118" s="8"/>
      <c r="ID118" s="8"/>
      <c r="IE118" s="8"/>
      <c r="IF118" s="8"/>
      <c r="IG118" s="8"/>
      <c r="IH118" s="8"/>
      <c r="II118" s="8"/>
      <c r="IJ118" s="8"/>
      <c r="IK118" s="8"/>
      <c r="IL118" s="8"/>
      <c r="IM118" s="8"/>
      <c r="IN118" s="8"/>
      <c r="IO118" s="8"/>
      <c r="IP118" s="8"/>
      <c r="IQ118" s="8"/>
      <c r="IR118" s="8"/>
      <c r="IS118" s="8"/>
      <c r="IT118" s="8"/>
      <c r="IU118" s="8"/>
      <c r="IV118" s="8"/>
      <c r="IW118" s="8"/>
      <c r="IX118" s="8"/>
      <c r="IY118" s="8"/>
      <c r="IZ118" s="8"/>
      <c r="JA118" s="8"/>
      <c r="JB118" s="8"/>
      <c r="JC118" s="8"/>
      <c r="JD118" s="8"/>
      <c r="JE118" s="8"/>
      <c r="JF118" s="8"/>
      <c r="JG118" s="8"/>
      <c r="JH118" s="8"/>
      <c r="JI118" s="8"/>
      <c r="JJ118" s="8"/>
      <c r="JK118" s="8"/>
      <c r="JL118" s="8"/>
      <c r="JM118" s="8"/>
      <c r="JN118" s="8"/>
      <c r="JO118" s="8"/>
      <c r="JP118" s="8"/>
      <c r="JQ118" s="8"/>
      <c r="JR118" s="8"/>
      <c r="JS118" s="8"/>
      <c r="JT118" s="8"/>
      <c r="JU118" s="8"/>
      <c r="JV118" s="8"/>
      <c r="JW118" s="8"/>
      <c r="JX118" s="8"/>
      <c r="JY118" s="8"/>
      <c r="JZ118" s="8"/>
      <c r="KA118" s="8"/>
      <c r="KB118" s="8"/>
      <c r="KC118" s="8"/>
      <c r="KD118" s="8"/>
      <c r="KE118" s="8"/>
      <c r="KF118" s="8"/>
      <c r="KG118" s="8"/>
      <c r="KH118" s="8"/>
      <c r="KI118" s="8"/>
      <c r="KJ118" s="8"/>
      <c r="KK118" s="8"/>
      <c r="KL118" s="8"/>
      <c r="KM118" s="8"/>
      <c r="KN118" s="8"/>
      <c r="KO118" s="8"/>
      <c r="KP118" s="8"/>
      <c r="KQ118" s="8"/>
      <c r="KR118" s="8"/>
      <c r="KS118" s="8"/>
      <c r="KT118" s="8"/>
      <c r="KU118" s="8"/>
      <c r="KV118" s="8"/>
      <c r="KW118" s="8"/>
      <c r="KX118" s="8"/>
      <c r="KY118" s="8"/>
      <c r="KZ118" s="8"/>
      <c r="LA118" s="8"/>
      <c r="LB118" s="8"/>
      <c r="LC118" s="8"/>
      <c r="LD118" s="8"/>
      <c r="LE118" s="8"/>
      <c r="LF118" s="8"/>
      <c r="LG118" s="8"/>
      <c r="LH118" s="8"/>
      <c r="LI118" s="8"/>
      <c r="LJ118" s="8"/>
      <c r="LK118" s="8"/>
      <c r="LL118" s="8"/>
      <c r="LM118" s="8"/>
      <c r="LN118" s="8"/>
      <c r="LO118" s="8"/>
      <c r="LP118" s="8"/>
      <c r="LQ118" s="8"/>
      <c r="LR118" s="8"/>
      <c r="LS118" s="8"/>
      <c r="LT118" s="8"/>
      <c r="LU118" s="8"/>
      <c r="LV118" s="8"/>
      <c r="LW118" s="8"/>
      <c r="LX118" s="8"/>
      <c r="LY118" s="8"/>
      <c r="LZ118" s="8"/>
      <c r="MA118" s="8"/>
      <c r="MB118" s="8"/>
      <c r="MC118" s="8"/>
      <c r="MD118" s="8"/>
      <c r="ME118" s="8"/>
      <c r="MF118" s="8"/>
      <c r="MG118" s="8"/>
      <c r="MH118" s="8"/>
      <c r="MI118" s="8"/>
      <c r="MJ118" s="8"/>
      <c r="MK118" s="8"/>
      <c r="ML118" s="8"/>
      <c r="MM118" s="8"/>
      <c r="MN118" s="8"/>
      <c r="MO118" s="8"/>
      <c r="MP118" s="8"/>
      <c r="MQ118" s="8"/>
      <c r="MR118" s="8"/>
      <c r="MS118" s="8"/>
      <c r="MT118" s="8"/>
      <c r="MU118" s="8"/>
      <c r="MV118" s="8"/>
      <c r="MW118" s="8"/>
      <c r="MX118" s="8"/>
      <c r="MY118" s="8"/>
      <c r="MZ118" s="8"/>
      <c r="NA118" s="8"/>
      <c r="NB118" s="8"/>
      <c r="NC118" s="8"/>
      <c r="ND118" s="8"/>
      <c r="NE118" s="8"/>
      <c r="NF118" s="8"/>
      <c r="NG118" s="8"/>
      <c r="NH118" s="8"/>
      <c r="NI118" s="8"/>
      <c r="NJ118" s="8"/>
      <c r="NK118" s="8"/>
      <c r="NL118" s="8"/>
      <c r="NM118" s="8"/>
      <c r="NN118" s="8"/>
      <c r="NO118" s="8"/>
      <c r="NP118" s="8"/>
      <c r="NQ118" s="8"/>
      <c r="NR118" s="8"/>
      <c r="NS118" s="8"/>
      <c r="NT118" s="8"/>
      <c r="NU118" s="8"/>
      <c r="NV118" s="8"/>
      <c r="NW118" s="8"/>
      <c r="NX118" s="8"/>
      <c r="NY118" s="8"/>
      <c r="NZ118" s="8"/>
      <c r="OA118" s="8"/>
      <c r="OB118" s="8"/>
      <c r="OC118" s="8"/>
      <c r="OD118" s="8"/>
      <c r="OE118" s="8"/>
      <c r="OF118" s="8"/>
      <c r="OG118" s="8"/>
      <c r="OH118" s="8"/>
      <c r="OI118" s="8"/>
      <c r="OJ118" s="8"/>
      <c r="OK118" s="8"/>
      <c r="OL118" s="8"/>
      <c r="OM118" s="8"/>
      <c r="ON118" s="8"/>
      <c r="OO118" s="8"/>
      <c r="OP118" s="8"/>
      <c r="OQ118" s="8"/>
      <c r="OR118" s="8"/>
      <c r="OS118" s="8"/>
      <c r="OT118" s="8"/>
      <c r="OU118" s="8"/>
      <c r="OV118" s="8"/>
      <c r="OW118" s="8"/>
      <c r="OX118" s="8"/>
      <c r="OY118" s="8"/>
      <c r="OZ118" s="8"/>
      <c r="PA118" s="8"/>
      <c r="PB118" s="8"/>
      <c r="PC118" s="8"/>
      <c r="PD118" s="8"/>
      <c r="PE118" s="8"/>
      <c r="PF118" s="8"/>
      <c r="PG118" s="8"/>
      <c r="PH118" s="8"/>
      <c r="PI118" s="8"/>
      <c r="PJ118" s="8"/>
      <c r="PK118" s="8"/>
      <c r="PL118" s="8"/>
      <c r="PM118" s="8"/>
      <c r="PN118" s="8"/>
      <c r="PO118" s="8"/>
      <c r="PP118" s="8"/>
      <c r="PQ118" s="8"/>
      <c r="PR118" s="8"/>
      <c r="PS118" s="8"/>
      <c r="PT118" s="8"/>
      <c r="PU118" s="8"/>
      <c r="PV118" s="8"/>
      <c r="PW118" s="8"/>
      <c r="PX118" s="8"/>
      <c r="PY118" s="8"/>
      <c r="PZ118" s="8"/>
      <c r="QA118" s="8"/>
      <c r="QB118" s="8"/>
      <c r="QC118" s="8"/>
      <c r="QD118" s="8"/>
      <c r="QE118" s="8"/>
      <c r="QF118" s="8"/>
      <c r="QG118" s="8"/>
      <c r="QH118" s="8"/>
      <c r="QI118" s="8"/>
      <c r="QJ118" s="8"/>
      <c r="QK118" s="8"/>
      <c r="QL118" s="8"/>
      <c r="QM118" s="8"/>
      <c r="QN118" s="8"/>
      <c r="QO118" s="8"/>
      <c r="QP118" s="8"/>
      <c r="QQ118" s="8"/>
      <c r="QR118" s="8"/>
      <c r="QS118" s="8"/>
      <c r="QT118" s="8"/>
      <c r="QU118" s="8"/>
      <c r="QV118" s="8"/>
      <c r="QW118" s="8"/>
      <c r="QX118" s="8"/>
      <c r="QY118" s="8"/>
      <c r="QZ118" s="8"/>
      <c r="RA118" s="8"/>
      <c r="RB118" s="8"/>
      <c r="RC118" s="8"/>
      <c r="RD118" s="8"/>
      <c r="RE118" s="8"/>
      <c r="RF118" s="8"/>
      <c r="RG118" s="8"/>
      <c r="RH118" s="8"/>
      <c r="RI118" s="8"/>
      <c r="RJ118" s="8"/>
      <c r="RK118" s="8"/>
      <c r="RL118" s="8"/>
      <c r="RM118" s="8"/>
      <c r="RN118" s="8"/>
      <c r="RO118" s="8"/>
      <c r="RP118" s="8"/>
      <c r="RQ118" s="8"/>
      <c r="RR118" s="8"/>
      <c r="RS118" s="8"/>
      <c r="RT118" s="8"/>
      <c r="RU118" s="8"/>
      <c r="RV118" s="8"/>
      <c r="RW118" s="8"/>
      <c r="RX118" s="8"/>
      <c r="RY118" s="8"/>
      <c r="RZ118" s="8"/>
      <c r="SA118" s="8"/>
      <c r="SB118" s="8"/>
      <c r="SC118" s="8"/>
      <c r="SD118" s="8"/>
      <c r="SE118" s="8"/>
      <c r="SF118" s="8"/>
      <c r="SG118" s="8"/>
      <c r="SH118" s="8"/>
      <c r="SI118" s="8"/>
      <c r="SJ118" s="8"/>
      <c r="SK118" s="8"/>
      <c r="SL118" s="8"/>
      <c r="SM118" s="8"/>
      <c r="SN118" s="8"/>
      <c r="SO118" s="8"/>
      <c r="SP118" s="8"/>
      <c r="SQ118" s="8"/>
      <c r="SR118" s="8"/>
      <c r="SS118" s="8"/>
      <c r="ST118" s="8"/>
      <c r="SU118" s="8"/>
      <c r="SV118" s="8"/>
      <c r="SW118" s="8"/>
      <c r="SX118" s="8"/>
      <c r="SY118" s="8"/>
      <c r="SZ118" s="8"/>
      <c r="TA118" s="8"/>
      <c r="TB118" s="8"/>
      <c r="TC118" s="8"/>
      <c r="TD118" s="8"/>
      <c r="TE118" s="8"/>
      <c r="TF118" s="8"/>
      <c r="TG118" s="8"/>
      <c r="TH118" s="8"/>
      <c r="TI118" s="8"/>
      <c r="TJ118" s="8"/>
      <c r="TK118" s="8"/>
      <c r="TL118" s="8"/>
      <c r="TM118" s="8"/>
      <c r="TN118" s="8"/>
      <c r="TO118" s="8"/>
      <c r="TP118" s="8"/>
      <c r="TQ118" s="8"/>
      <c r="TR118" s="8"/>
      <c r="TS118" s="8"/>
      <c r="TT118" s="8"/>
      <c r="TU118" s="8"/>
      <c r="TV118" s="8"/>
      <c r="TW118" s="8"/>
      <c r="TX118" s="8"/>
      <c r="TY118" s="8"/>
      <c r="TZ118" s="8"/>
      <c r="UA118" s="8"/>
      <c r="UB118" s="8"/>
      <c r="UC118" s="8"/>
      <c r="UD118" s="8"/>
      <c r="UE118" s="8"/>
      <c r="UF118" s="8"/>
      <c r="UG118" s="8"/>
      <c r="UH118" s="8"/>
      <c r="UI118" s="8"/>
      <c r="UJ118" s="8"/>
      <c r="UK118" s="8"/>
      <c r="UL118" s="8"/>
      <c r="UM118" s="8"/>
      <c r="UN118" s="8"/>
      <c r="UO118" s="8"/>
      <c r="UP118" s="8"/>
      <c r="UQ118" s="8"/>
      <c r="UR118" s="8"/>
      <c r="US118" s="8"/>
      <c r="UT118" s="8"/>
      <c r="UU118" s="8"/>
      <c r="UV118" s="8"/>
      <c r="UW118" s="8"/>
      <c r="UX118" s="8"/>
      <c r="UY118" s="8"/>
      <c r="UZ118" s="8"/>
      <c r="VA118" s="8"/>
      <c r="VB118" s="8"/>
      <c r="VC118" s="8"/>
      <c r="VD118" s="8"/>
      <c r="VE118" s="8"/>
      <c r="VF118" s="8"/>
      <c r="VG118" s="8"/>
      <c r="VH118" s="8"/>
      <c r="VI118" s="8"/>
      <c r="VJ118" s="8"/>
      <c r="VK118" s="8"/>
      <c r="VL118" s="8"/>
      <c r="VM118" s="8"/>
      <c r="VN118" s="8"/>
      <c r="VO118" s="8"/>
      <c r="VP118" s="8"/>
      <c r="VQ118" s="8"/>
      <c r="VR118" s="8"/>
      <c r="VS118" s="8"/>
      <c r="VT118" s="8"/>
      <c r="VU118" s="8"/>
      <c r="VV118" s="8"/>
      <c r="VW118" s="8"/>
      <c r="VX118" s="8"/>
      <c r="VY118" s="8"/>
      <c r="VZ118" s="8"/>
      <c r="WA118" s="8"/>
      <c r="WB118" s="8"/>
      <c r="WC118" s="8"/>
      <c r="WD118" s="8"/>
      <c r="WE118" s="8"/>
      <c r="WF118" s="8"/>
      <c r="WG118" s="8"/>
      <c r="WH118" s="8"/>
      <c r="WI118" s="8"/>
      <c r="WJ118" s="8"/>
      <c r="WK118" s="8"/>
      <c r="WL118" s="8"/>
      <c r="WM118" s="8"/>
      <c r="WN118" s="8"/>
      <c r="WO118" s="8"/>
      <c r="WP118" s="8"/>
      <c r="WQ118" s="8"/>
      <c r="WR118" s="8"/>
      <c r="WS118" s="8"/>
      <c r="WT118" s="8"/>
      <c r="WU118" s="8"/>
      <c r="WV118" s="8"/>
      <c r="WW118" s="8"/>
      <c r="WX118" s="8"/>
      <c r="WY118" s="8"/>
      <c r="WZ118" s="8"/>
      <c r="XA118" s="8"/>
      <c r="XB118" s="8"/>
      <c r="XC118" s="8"/>
      <c r="XD118" s="8"/>
      <c r="XE118" s="8"/>
      <c r="XF118" s="8"/>
      <c r="XG118" s="8"/>
      <c r="XH118" s="8"/>
      <c r="XI118" s="8"/>
      <c r="XJ118" s="8"/>
      <c r="XK118" s="8"/>
      <c r="XL118" s="8"/>
      <c r="XM118" s="8"/>
      <c r="XN118" s="8"/>
      <c r="XO118" s="8"/>
      <c r="XP118" s="8"/>
      <c r="XQ118" s="8"/>
      <c r="XR118" s="8"/>
      <c r="XS118" s="8"/>
      <c r="XT118" s="8"/>
      <c r="XU118" s="8"/>
      <c r="XV118" s="8"/>
      <c r="XW118" s="8"/>
      <c r="XX118" s="8"/>
      <c r="XY118" s="8"/>
      <c r="XZ118" s="8"/>
      <c r="YA118" s="8"/>
      <c r="YB118" s="8"/>
      <c r="YC118" s="8"/>
      <c r="YD118" s="8"/>
      <c r="YE118" s="8"/>
      <c r="YF118" s="8"/>
      <c r="YG118" s="8"/>
      <c r="YH118" s="8"/>
      <c r="YI118" s="8"/>
      <c r="YJ118" s="8"/>
      <c r="YK118" s="8"/>
      <c r="YL118" s="8"/>
      <c r="YM118" s="8"/>
      <c r="YN118" s="8"/>
      <c r="YO118" s="8"/>
      <c r="YP118" s="8"/>
      <c r="YQ118" s="8"/>
      <c r="YR118" s="8"/>
      <c r="YS118" s="8"/>
      <c r="YT118" s="8"/>
      <c r="YU118" s="8"/>
      <c r="YV118" s="8"/>
      <c r="YW118" s="8"/>
      <c r="YX118" s="8"/>
      <c r="YY118" s="8"/>
      <c r="YZ118" s="8"/>
      <c r="ZA118" s="8"/>
      <c r="ZB118" s="8"/>
      <c r="ZC118" s="8"/>
      <c r="ZD118" s="8"/>
      <c r="ZE118" s="8"/>
      <c r="ZF118" s="8"/>
      <c r="ZG118" s="8"/>
      <c r="ZH118" s="8"/>
      <c r="ZI118" s="8"/>
      <c r="ZJ118" s="8"/>
      <c r="ZK118" s="8"/>
      <c r="ZL118" s="8"/>
      <c r="ZM118" s="8"/>
      <c r="ZN118" s="8"/>
      <c r="ZO118" s="8"/>
      <c r="ZP118" s="8"/>
      <c r="ZQ118" s="8"/>
      <c r="ZR118" s="8"/>
      <c r="ZS118" s="8"/>
      <c r="ZT118" s="8"/>
      <c r="ZU118" s="8"/>
      <c r="ZV118" s="8"/>
      <c r="ZW118" s="8"/>
      <c r="ZX118" s="8"/>
      <c r="ZY118" s="8"/>
      <c r="ZZ118" s="8"/>
      <c r="AAA118" s="8"/>
      <c r="AAB118" s="8"/>
      <c r="AAC118" s="8"/>
      <c r="AAD118" s="8"/>
      <c r="AAE118" s="8"/>
      <c r="AAF118" s="8"/>
      <c r="AAG118" s="8"/>
      <c r="AAH118" s="8"/>
      <c r="AAI118" s="8"/>
      <c r="AAJ118" s="8"/>
      <c r="AAK118" s="8"/>
      <c r="AAL118" s="8"/>
      <c r="AAM118" s="8"/>
      <c r="AAN118" s="8"/>
      <c r="AAO118" s="8"/>
      <c r="AAP118" s="8"/>
      <c r="AAQ118" s="8"/>
      <c r="AAR118" s="8"/>
      <c r="AAS118" s="8"/>
      <c r="AAT118" s="8"/>
      <c r="AAU118" s="8"/>
      <c r="AAV118" s="8"/>
      <c r="AAW118" s="8"/>
      <c r="AAX118" s="8"/>
      <c r="AAY118" s="8"/>
      <c r="AAZ118" s="8"/>
      <c r="ABA118" s="8"/>
      <c r="ABB118" s="8"/>
      <c r="ABC118" s="8"/>
      <c r="ABD118" s="8"/>
      <c r="ABE118" s="8"/>
      <c r="ABF118" s="8"/>
      <c r="ABG118" s="8"/>
      <c r="ABH118" s="8"/>
      <c r="ABI118" s="8"/>
      <c r="ABJ118" s="8"/>
      <c r="ABK118" s="8"/>
      <c r="ABL118" s="8"/>
      <c r="ABM118" s="8"/>
      <c r="ABN118" s="8"/>
      <c r="ABO118" s="8"/>
      <c r="ABP118" s="8"/>
      <c r="ABQ118" s="8"/>
      <c r="ABR118" s="8"/>
      <c r="ABS118" s="8"/>
      <c r="ABT118" s="8"/>
      <c r="ABU118" s="8"/>
      <c r="ABV118" s="8"/>
      <c r="ABW118" s="8"/>
      <c r="ABX118" s="8"/>
      <c r="ABY118" s="8"/>
      <c r="ABZ118" s="8"/>
      <c r="ACA118" s="8"/>
      <c r="ACB118" s="8"/>
      <c r="ACC118" s="8"/>
      <c r="ACD118" s="8"/>
      <c r="ACE118" s="8"/>
      <c r="ACF118" s="8"/>
      <c r="ACG118" s="8"/>
      <c r="ACH118" s="8"/>
      <c r="ACI118" s="8"/>
      <c r="ACJ118" s="8"/>
      <c r="ACK118" s="8"/>
      <c r="ACL118" s="8"/>
      <c r="ACM118" s="8"/>
      <c r="ACN118" s="8"/>
      <c r="ACO118" s="8"/>
      <c r="ACP118" s="8"/>
      <c r="ACQ118" s="8"/>
      <c r="ACR118" s="8"/>
      <c r="ACS118" s="8"/>
      <c r="ACT118" s="8"/>
      <c r="ACU118" s="8"/>
      <c r="ACV118" s="8"/>
      <c r="ACW118" s="8"/>
      <c r="ACX118" s="8"/>
      <c r="ACY118" s="8"/>
      <c r="ACZ118" s="8"/>
      <c r="ADA118" s="8"/>
      <c r="ADB118" s="8"/>
      <c r="ADC118" s="8"/>
      <c r="ADD118" s="8"/>
      <c r="ADE118" s="8"/>
      <c r="ADF118" s="8"/>
      <c r="ADG118" s="8"/>
      <c r="ADH118" s="8"/>
      <c r="ADI118" s="8"/>
      <c r="ADJ118" s="8"/>
      <c r="ADK118" s="8"/>
      <c r="ADL118" s="8"/>
      <c r="ADM118" s="8"/>
      <c r="ADN118" s="8"/>
      <c r="ADO118" s="8"/>
      <c r="ADP118" s="8"/>
      <c r="ADQ118" s="8"/>
      <c r="ADR118" s="8"/>
      <c r="ADS118" s="8"/>
      <c r="ADT118" s="8"/>
      <c r="ADU118" s="8"/>
      <c r="ADV118" s="8"/>
      <c r="ADW118" s="8"/>
      <c r="ADX118" s="8"/>
      <c r="ADY118" s="8"/>
      <c r="ADZ118" s="8"/>
      <c r="AEA118" s="8"/>
      <c r="AEB118" s="8"/>
      <c r="AEC118" s="8"/>
      <c r="AED118" s="8"/>
      <c r="AEE118" s="8"/>
      <c r="AEF118" s="8"/>
      <c r="AEG118" s="8"/>
      <c r="AEH118" s="8"/>
      <c r="AEI118" s="8"/>
      <c r="AEJ118" s="8"/>
      <c r="AEK118" s="8"/>
      <c r="AEL118" s="8"/>
      <c r="AEM118" s="8"/>
      <c r="AEN118" s="8"/>
      <c r="AEO118" s="8"/>
      <c r="AEP118" s="8"/>
      <c r="AEQ118" s="8"/>
      <c r="AER118" s="8"/>
      <c r="AES118" s="8"/>
      <c r="AET118" s="8"/>
      <c r="AEU118" s="8"/>
      <c r="AEV118" s="8"/>
      <c r="AEW118" s="8"/>
      <c r="AEX118" s="8"/>
      <c r="AEY118" s="8"/>
      <c r="AEZ118" s="8"/>
      <c r="AFA118" s="8"/>
      <c r="AFB118" s="8"/>
      <c r="AFC118" s="8"/>
      <c r="AFD118" s="8"/>
      <c r="AFE118" s="8"/>
      <c r="AFF118" s="8"/>
      <c r="AFG118" s="8"/>
      <c r="AFH118" s="8"/>
      <c r="AFI118" s="8"/>
      <c r="AFJ118" s="8"/>
      <c r="AFK118" s="8"/>
      <c r="AFL118" s="8"/>
      <c r="AFM118" s="8"/>
      <c r="AFN118" s="8"/>
      <c r="AFO118" s="8"/>
      <c r="AFP118" s="8"/>
      <c r="AFQ118" s="8"/>
      <c r="AFR118" s="8"/>
      <c r="AFS118" s="8"/>
      <c r="AFT118" s="8"/>
      <c r="AFU118" s="8"/>
      <c r="AFV118" s="8"/>
      <c r="AFW118" s="8"/>
      <c r="AFX118" s="8"/>
      <c r="AFY118" s="8"/>
      <c r="AFZ118" s="8"/>
      <c r="AGA118" s="8"/>
      <c r="AGB118" s="8"/>
      <c r="AGC118" s="8"/>
      <c r="AGD118" s="8"/>
      <c r="AGE118" s="8"/>
      <c r="AGF118" s="8"/>
      <c r="AGG118" s="8"/>
      <c r="AGH118" s="8"/>
      <c r="AGI118" s="8"/>
      <c r="AGJ118" s="8"/>
      <c r="AGK118" s="8"/>
      <c r="AGL118" s="8"/>
      <c r="AGM118" s="8"/>
      <c r="AGN118" s="8"/>
      <c r="AGO118" s="8"/>
      <c r="AGP118" s="8"/>
      <c r="AGQ118" s="8"/>
      <c r="AGR118" s="8"/>
      <c r="AGS118" s="8"/>
      <c r="AGT118" s="8"/>
      <c r="AGU118" s="8"/>
      <c r="AGV118" s="8"/>
      <c r="AGW118" s="8"/>
      <c r="AGX118" s="8"/>
      <c r="AGY118" s="8"/>
      <c r="AGZ118" s="8"/>
      <c r="AHA118" s="8"/>
      <c r="AHB118" s="8"/>
      <c r="AHC118" s="8"/>
      <c r="AHD118" s="8"/>
      <c r="AHE118" s="8"/>
      <c r="AHF118" s="8"/>
      <c r="AHG118" s="8"/>
      <c r="AHH118" s="8"/>
      <c r="AHI118" s="8"/>
      <c r="AHJ118" s="8"/>
      <c r="AHK118" s="8"/>
      <c r="AHL118" s="8"/>
      <c r="AHM118" s="8"/>
      <c r="AHN118" s="8"/>
      <c r="AHO118" s="8"/>
      <c r="AHP118" s="8"/>
      <c r="AHQ118" s="8"/>
      <c r="AHR118" s="8"/>
      <c r="AHS118" s="8"/>
      <c r="AHT118" s="8"/>
      <c r="AHU118" s="8"/>
      <c r="AHV118" s="8"/>
      <c r="AHW118" s="8"/>
      <c r="AHX118" s="8"/>
      <c r="AHY118" s="8"/>
      <c r="AHZ118" s="8"/>
      <c r="AIA118" s="8"/>
      <c r="AIB118" s="8"/>
      <c r="AIC118" s="8"/>
      <c r="AID118" s="8"/>
      <c r="AIE118" s="8"/>
      <c r="AIF118" s="8"/>
      <c r="AIG118" s="8"/>
      <c r="AIH118" s="8"/>
      <c r="AII118" s="8"/>
      <c r="AIJ118" s="8"/>
      <c r="AIK118" s="8"/>
      <c r="AIL118" s="8"/>
      <c r="AIM118" s="8"/>
      <c r="AIN118" s="8"/>
      <c r="AIO118" s="8"/>
      <c r="AIP118" s="8"/>
      <c r="AIQ118" s="8"/>
      <c r="AIR118" s="8"/>
      <c r="AIS118" s="8"/>
      <c r="AIT118" s="8"/>
      <c r="AIU118" s="8"/>
      <c r="AIV118" s="8"/>
      <c r="AIW118" s="8"/>
      <c r="AIX118" s="8"/>
      <c r="AIY118" s="8"/>
      <c r="AIZ118" s="8"/>
      <c r="AJA118" s="8"/>
      <c r="AJB118" s="8"/>
      <c r="AJC118" s="8"/>
      <c r="AJD118" s="8"/>
      <c r="AJE118" s="8"/>
      <c r="AJF118" s="8"/>
      <c r="AJG118" s="8"/>
      <c r="AJH118" s="8"/>
      <c r="AJI118" s="8"/>
      <c r="AJJ118" s="8"/>
      <c r="AJK118" s="8"/>
      <c r="AJL118" s="8"/>
      <c r="AJM118" s="8"/>
      <c r="AJN118" s="8"/>
      <c r="AJO118" s="8"/>
      <c r="AJP118" s="8"/>
      <c r="AJQ118" s="8"/>
      <c r="AJR118" s="8"/>
      <c r="AJS118" s="8"/>
      <c r="AJT118" s="8"/>
      <c r="AJU118" s="8"/>
      <c r="AJV118" s="8"/>
      <c r="AJW118" s="8"/>
      <c r="AJX118" s="8"/>
      <c r="AJY118" s="8"/>
      <c r="AJZ118" s="8"/>
      <c r="AKA118" s="8"/>
      <c r="AKB118" s="8"/>
      <c r="AKC118" s="8"/>
      <c r="AKD118" s="8"/>
      <c r="AKE118" s="8"/>
      <c r="AKF118" s="8"/>
      <c r="AKG118" s="8"/>
      <c r="AKH118" s="8"/>
      <c r="AKI118" s="8"/>
      <c r="AKJ118" s="8"/>
      <c r="AKK118" s="8"/>
      <c r="AKL118" s="8"/>
      <c r="AKM118" s="8"/>
      <c r="AKN118" s="8"/>
      <c r="AKO118" s="8"/>
      <c r="AKP118" s="8"/>
      <c r="AKQ118" s="8"/>
      <c r="AKR118" s="8"/>
      <c r="AKS118" s="8"/>
      <c r="AKT118" s="8"/>
      <c r="AKU118" s="8"/>
      <c r="AKV118" s="8"/>
      <c r="AKW118" s="8"/>
      <c r="AKX118" s="8"/>
      <c r="AKY118" s="8"/>
      <c r="AKZ118" s="8"/>
      <c r="ALA118" s="8"/>
      <c r="ALB118" s="8"/>
      <c r="ALC118" s="8"/>
      <c r="ALD118" s="8"/>
      <c r="ALE118" s="8"/>
      <c r="ALF118" s="8"/>
      <c r="ALG118" s="8"/>
      <c r="ALH118" s="8"/>
      <c r="ALI118" s="8"/>
      <c r="ALJ118" s="8"/>
      <c r="ALK118" s="8"/>
      <c r="ALL118" s="8"/>
      <c r="ALM118" s="8"/>
      <c r="ALN118" s="8"/>
      <c r="ALO118" s="8"/>
      <c r="ALP118" s="8"/>
      <c r="ALQ118" s="8"/>
      <c r="ALR118" s="8"/>
      <c r="ALS118" s="8"/>
      <c r="ALT118" s="8"/>
      <c r="ALU118" s="8"/>
      <c r="ALV118" s="8"/>
      <c r="ALW118" s="8"/>
      <c r="ALX118" s="8"/>
      <c r="ALY118" s="8"/>
      <c r="ALZ118" s="8"/>
      <c r="AMA118" s="8"/>
      <c r="AMB118" s="8"/>
      <c r="AMC118" s="8"/>
      <c r="AMD118" s="8"/>
      <c r="AME118" s="8"/>
    </row>
    <row r="119" spans="1:1019" s="158" customFormat="1" ht="15.75">
      <c r="A119" s="224"/>
      <c r="B119" s="225"/>
      <c r="C119" s="236"/>
      <c r="D119" s="236"/>
      <c r="E119" s="236"/>
      <c r="F119" s="237"/>
      <c r="G119" s="228"/>
      <c r="H119" s="238"/>
      <c r="I119" s="230" t="b">
        <f t="shared" si="26"/>
        <v>0</v>
      </c>
      <c r="J119" s="231" t="e">
        <f>VLOOKUP(G119,'3. Fiche prépa conv APL_RS'!$B$33:$H$39,IF(LEFT(A119,3)="PLS",6,IF(LEFT(A119,4)="PLUS",2,IF(LEFT(A119,4)="PLAI",4))))</f>
        <v>#N/A</v>
      </c>
      <c r="K119" s="232"/>
      <c r="L119" s="232"/>
      <c r="M119" s="233">
        <f t="shared" si="30"/>
        <v>0</v>
      </c>
      <c r="N119" s="234"/>
      <c r="O119" s="233" t="str">
        <f>IF($A119="PLAI-adapté",IF($M$8=2,VLOOKUP($N119,Données!$H$6:$L$11,5,0),VLOOKUP($N119,Données!$H$6:$L$11,4,0)),"")</f>
        <v/>
      </c>
      <c r="P119" s="235" t="str">
        <f t="shared" si="31"/>
        <v/>
      </c>
      <c r="Q119" s="403" t="str">
        <f t="shared" si="29"/>
        <v/>
      </c>
      <c r="R119" s="209"/>
      <c r="S119" s="15"/>
      <c r="T119" s="8"/>
      <c r="U119" s="8"/>
      <c r="V119" s="8"/>
      <c r="W119" s="8"/>
      <c r="X119" s="50"/>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c r="II119" s="8"/>
      <c r="IJ119" s="8"/>
      <c r="IK119" s="8"/>
      <c r="IL119" s="8"/>
      <c r="IM119" s="8"/>
      <c r="IN119" s="8"/>
      <c r="IO119" s="8"/>
      <c r="IP119" s="8"/>
      <c r="IQ119" s="8"/>
      <c r="IR119" s="8"/>
      <c r="IS119" s="8"/>
      <c r="IT119" s="8"/>
      <c r="IU119" s="8"/>
      <c r="IV119" s="8"/>
      <c r="IW119" s="8"/>
      <c r="IX119" s="8"/>
      <c r="IY119" s="8"/>
      <c r="IZ119" s="8"/>
      <c r="JA119" s="8"/>
      <c r="JB119" s="8"/>
      <c r="JC119" s="8"/>
      <c r="JD119" s="8"/>
      <c r="JE119" s="8"/>
      <c r="JF119" s="8"/>
      <c r="JG119" s="8"/>
      <c r="JH119" s="8"/>
      <c r="JI119" s="8"/>
      <c r="JJ119" s="8"/>
      <c r="JK119" s="8"/>
      <c r="JL119" s="8"/>
      <c r="JM119" s="8"/>
      <c r="JN119" s="8"/>
      <c r="JO119" s="8"/>
      <c r="JP119" s="8"/>
      <c r="JQ119" s="8"/>
      <c r="JR119" s="8"/>
      <c r="JS119" s="8"/>
      <c r="JT119" s="8"/>
      <c r="JU119" s="8"/>
      <c r="JV119" s="8"/>
      <c r="JW119" s="8"/>
      <c r="JX119" s="8"/>
      <c r="JY119" s="8"/>
      <c r="JZ119" s="8"/>
      <c r="KA119" s="8"/>
      <c r="KB119" s="8"/>
      <c r="KC119" s="8"/>
      <c r="KD119" s="8"/>
      <c r="KE119" s="8"/>
      <c r="KF119" s="8"/>
      <c r="KG119" s="8"/>
      <c r="KH119" s="8"/>
      <c r="KI119" s="8"/>
      <c r="KJ119" s="8"/>
      <c r="KK119" s="8"/>
      <c r="KL119" s="8"/>
      <c r="KM119" s="8"/>
      <c r="KN119" s="8"/>
      <c r="KO119" s="8"/>
      <c r="KP119" s="8"/>
      <c r="KQ119" s="8"/>
      <c r="KR119" s="8"/>
      <c r="KS119" s="8"/>
      <c r="KT119" s="8"/>
      <c r="KU119" s="8"/>
      <c r="KV119" s="8"/>
      <c r="KW119" s="8"/>
      <c r="KX119" s="8"/>
      <c r="KY119" s="8"/>
      <c r="KZ119" s="8"/>
      <c r="LA119" s="8"/>
      <c r="LB119" s="8"/>
      <c r="LC119" s="8"/>
      <c r="LD119" s="8"/>
      <c r="LE119" s="8"/>
      <c r="LF119" s="8"/>
      <c r="LG119" s="8"/>
      <c r="LH119" s="8"/>
      <c r="LI119" s="8"/>
      <c r="LJ119" s="8"/>
      <c r="LK119" s="8"/>
      <c r="LL119" s="8"/>
      <c r="LM119" s="8"/>
      <c r="LN119" s="8"/>
      <c r="LO119" s="8"/>
      <c r="LP119" s="8"/>
      <c r="LQ119" s="8"/>
      <c r="LR119" s="8"/>
      <c r="LS119" s="8"/>
      <c r="LT119" s="8"/>
      <c r="LU119" s="8"/>
      <c r="LV119" s="8"/>
      <c r="LW119" s="8"/>
      <c r="LX119" s="8"/>
      <c r="LY119" s="8"/>
      <c r="LZ119" s="8"/>
      <c r="MA119" s="8"/>
      <c r="MB119" s="8"/>
      <c r="MC119" s="8"/>
      <c r="MD119" s="8"/>
      <c r="ME119" s="8"/>
      <c r="MF119" s="8"/>
      <c r="MG119" s="8"/>
      <c r="MH119" s="8"/>
      <c r="MI119" s="8"/>
      <c r="MJ119" s="8"/>
      <c r="MK119" s="8"/>
      <c r="ML119" s="8"/>
      <c r="MM119" s="8"/>
      <c r="MN119" s="8"/>
      <c r="MO119" s="8"/>
      <c r="MP119" s="8"/>
      <c r="MQ119" s="8"/>
      <c r="MR119" s="8"/>
      <c r="MS119" s="8"/>
      <c r="MT119" s="8"/>
      <c r="MU119" s="8"/>
      <c r="MV119" s="8"/>
      <c r="MW119" s="8"/>
      <c r="MX119" s="8"/>
      <c r="MY119" s="8"/>
      <c r="MZ119" s="8"/>
      <c r="NA119" s="8"/>
      <c r="NB119" s="8"/>
      <c r="NC119" s="8"/>
      <c r="ND119" s="8"/>
      <c r="NE119" s="8"/>
      <c r="NF119" s="8"/>
      <c r="NG119" s="8"/>
      <c r="NH119" s="8"/>
      <c r="NI119" s="8"/>
      <c r="NJ119" s="8"/>
      <c r="NK119" s="8"/>
      <c r="NL119" s="8"/>
      <c r="NM119" s="8"/>
      <c r="NN119" s="8"/>
      <c r="NO119" s="8"/>
      <c r="NP119" s="8"/>
      <c r="NQ119" s="8"/>
      <c r="NR119" s="8"/>
      <c r="NS119" s="8"/>
      <c r="NT119" s="8"/>
      <c r="NU119" s="8"/>
      <c r="NV119" s="8"/>
      <c r="NW119" s="8"/>
      <c r="NX119" s="8"/>
      <c r="NY119" s="8"/>
      <c r="NZ119" s="8"/>
      <c r="OA119" s="8"/>
      <c r="OB119" s="8"/>
      <c r="OC119" s="8"/>
      <c r="OD119" s="8"/>
      <c r="OE119" s="8"/>
      <c r="OF119" s="8"/>
      <c r="OG119" s="8"/>
      <c r="OH119" s="8"/>
      <c r="OI119" s="8"/>
      <c r="OJ119" s="8"/>
      <c r="OK119" s="8"/>
      <c r="OL119" s="8"/>
      <c r="OM119" s="8"/>
      <c r="ON119" s="8"/>
      <c r="OO119" s="8"/>
      <c r="OP119" s="8"/>
      <c r="OQ119" s="8"/>
      <c r="OR119" s="8"/>
      <c r="OS119" s="8"/>
      <c r="OT119" s="8"/>
      <c r="OU119" s="8"/>
      <c r="OV119" s="8"/>
      <c r="OW119" s="8"/>
      <c r="OX119" s="8"/>
      <c r="OY119" s="8"/>
      <c r="OZ119" s="8"/>
      <c r="PA119" s="8"/>
      <c r="PB119" s="8"/>
      <c r="PC119" s="8"/>
      <c r="PD119" s="8"/>
      <c r="PE119" s="8"/>
      <c r="PF119" s="8"/>
      <c r="PG119" s="8"/>
      <c r="PH119" s="8"/>
      <c r="PI119" s="8"/>
      <c r="PJ119" s="8"/>
      <c r="PK119" s="8"/>
      <c r="PL119" s="8"/>
      <c r="PM119" s="8"/>
      <c r="PN119" s="8"/>
      <c r="PO119" s="8"/>
      <c r="PP119" s="8"/>
      <c r="PQ119" s="8"/>
      <c r="PR119" s="8"/>
      <c r="PS119" s="8"/>
      <c r="PT119" s="8"/>
      <c r="PU119" s="8"/>
      <c r="PV119" s="8"/>
      <c r="PW119" s="8"/>
      <c r="PX119" s="8"/>
      <c r="PY119" s="8"/>
      <c r="PZ119" s="8"/>
      <c r="QA119" s="8"/>
      <c r="QB119" s="8"/>
      <c r="QC119" s="8"/>
      <c r="QD119" s="8"/>
      <c r="QE119" s="8"/>
      <c r="QF119" s="8"/>
      <c r="QG119" s="8"/>
      <c r="QH119" s="8"/>
      <c r="QI119" s="8"/>
      <c r="QJ119" s="8"/>
      <c r="QK119" s="8"/>
      <c r="QL119" s="8"/>
      <c r="QM119" s="8"/>
      <c r="QN119" s="8"/>
      <c r="QO119" s="8"/>
      <c r="QP119" s="8"/>
      <c r="QQ119" s="8"/>
      <c r="QR119" s="8"/>
      <c r="QS119" s="8"/>
      <c r="QT119" s="8"/>
      <c r="QU119" s="8"/>
      <c r="QV119" s="8"/>
      <c r="QW119" s="8"/>
      <c r="QX119" s="8"/>
      <c r="QY119" s="8"/>
      <c r="QZ119" s="8"/>
      <c r="RA119" s="8"/>
      <c r="RB119" s="8"/>
      <c r="RC119" s="8"/>
      <c r="RD119" s="8"/>
      <c r="RE119" s="8"/>
      <c r="RF119" s="8"/>
      <c r="RG119" s="8"/>
      <c r="RH119" s="8"/>
      <c r="RI119" s="8"/>
      <c r="RJ119" s="8"/>
      <c r="RK119" s="8"/>
      <c r="RL119" s="8"/>
      <c r="RM119" s="8"/>
      <c r="RN119" s="8"/>
      <c r="RO119" s="8"/>
      <c r="RP119" s="8"/>
      <c r="RQ119" s="8"/>
      <c r="RR119" s="8"/>
      <c r="RS119" s="8"/>
      <c r="RT119" s="8"/>
      <c r="RU119" s="8"/>
      <c r="RV119" s="8"/>
      <c r="RW119" s="8"/>
      <c r="RX119" s="8"/>
      <c r="RY119" s="8"/>
      <c r="RZ119" s="8"/>
      <c r="SA119" s="8"/>
      <c r="SB119" s="8"/>
      <c r="SC119" s="8"/>
      <c r="SD119" s="8"/>
      <c r="SE119" s="8"/>
      <c r="SF119" s="8"/>
      <c r="SG119" s="8"/>
      <c r="SH119" s="8"/>
      <c r="SI119" s="8"/>
      <c r="SJ119" s="8"/>
      <c r="SK119" s="8"/>
      <c r="SL119" s="8"/>
      <c r="SM119" s="8"/>
      <c r="SN119" s="8"/>
      <c r="SO119" s="8"/>
      <c r="SP119" s="8"/>
      <c r="SQ119" s="8"/>
      <c r="SR119" s="8"/>
      <c r="SS119" s="8"/>
      <c r="ST119" s="8"/>
      <c r="SU119" s="8"/>
      <c r="SV119" s="8"/>
      <c r="SW119" s="8"/>
      <c r="SX119" s="8"/>
      <c r="SY119" s="8"/>
      <c r="SZ119" s="8"/>
      <c r="TA119" s="8"/>
      <c r="TB119" s="8"/>
      <c r="TC119" s="8"/>
      <c r="TD119" s="8"/>
      <c r="TE119" s="8"/>
      <c r="TF119" s="8"/>
      <c r="TG119" s="8"/>
      <c r="TH119" s="8"/>
      <c r="TI119" s="8"/>
      <c r="TJ119" s="8"/>
      <c r="TK119" s="8"/>
      <c r="TL119" s="8"/>
      <c r="TM119" s="8"/>
      <c r="TN119" s="8"/>
      <c r="TO119" s="8"/>
      <c r="TP119" s="8"/>
      <c r="TQ119" s="8"/>
      <c r="TR119" s="8"/>
      <c r="TS119" s="8"/>
      <c r="TT119" s="8"/>
      <c r="TU119" s="8"/>
      <c r="TV119" s="8"/>
      <c r="TW119" s="8"/>
      <c r="TX119" s="8"/>
      <c r="TY119" s="8"/>
      <c r="TZ119" s="8"/>
      <c r="UA119" s="8"/>
      <c r="UB119" s="8"/>
      <c r="UC119" s="8"/>
      <c r="UD119" s="8"/>
      <c r="UE119" s="8"/>
      <c r="UF119" s="8"/>
      <c r="UG119" s="8"/>
      <c r="UH119" s="8"/>
      <c r="UI119" s="8"/>
      <c r="UJ119" s="8"/>
      <c r="UK119" s="8"/>
      <c r="UL119" s="8"/>
      <c r="UM119" s="8"/>
      <c r="UN119" s="8"/>
      <c r="UO119" s="8"/>
      <c r="UP119" s="8"/>
      <c r="UQ119" s="8"/>
      <c r="UR119" s="8"/>
      <c r="US119" s="8"/>
      <c r="UT119" s="8"/>
      <c r="UU119" s="8"/>
      <c r="UV119" s="8"/>
      <c r="UW119" s="8"/>
      <c r="UX119" s="8"/>
      <c r="UY119" s="8"/>
      <c r="UZ119" s="8"/>
      <c r="VA119" s="8"/>
      <c r="VB119" s="8"/>
      <c r="VC119" s="8"/>
      <c r="VD119" s="8"/>
      <c r="VE119" s="8"/>
      <c r="VF119" s="8"/>
      <c r="VG119" s="8"/>
      <c r="VH119" s="8"/>
      <c r="VI119" s="8"/>
      <c r="VJ119" s="8"/>
      <c r="VK119" s="8"/>
      <c r="VL119" s="8"/>
      <c r="VM119" s="8"/>
      <c r="VN119" s="8"/>
      <c r="VO119" s="8"/>
      <c r="VP119" s="8"/>
      <c r="VQ119" s="8"/>
      <c r="VR119" s="8"/>
      <c r="VS119" s="8"/>
      <c r="VT119" s="8"/>
      <c r="VU119" s="8"/>
      <c r="VV119" s="8"/>
      <c r="VW119" s="8"/>
      <c r="VX119" s="8"/>
      <c r="VY119" s="8"/>
      <c r="VZ119" s="8"/>
      <c r="WA119" s="8"/>
      <c r="WB119" s="8"/>
      <c r="WC119" s="8"/>
      <c r="WD119" s="8"/>
      <c r="WE119" s="8"/>
      <c r="WF119" s="8"/>
      <c r="WG119" s="8"/>
      <c r="WH119" s="8"/>
      <c r="WI119" s="8"/>
      <c r="WJ119" s="8"/>
      <c r="WK119" s="8"/>
      <c r="WL119" s="8"/>
      <c r="WM119" s="8"/>
      <c r="WN119" s="8"/>
      <c r="WO119" s="8"/>
      <c r="WP119" s="8"/>
      <c r="WQ119" s="8"/>
      <c r="WR119" s="8"/>
      <c r="WS119" s="8"/>
      <c r="WT119" s="8"/>
      <c r="WU119" s="8"/>
      <c r="WV119" s="8"/>
      <c r="WW119" s="8"/>
      <c r="WX119" s="8"/>
      <c r="WY119" s="8"/>
      <c r="WZ119" s="8"/>
      <c r="XA119" s="8"/>
      <c r="XB119" s="8"/>
      <c r="XC119" s="8"/>
      <c r="XD119" s="8"/>
      <c r="XE119" s="8"/>
      <c r="XF119" s="8"/>
      <c r="XG119" s="8"/>
      <c r="XH119" s="8"/>
      <c r="XI119" s="8"/>
      <c r="XJ119" s="8"/>
      <c r="XK119" s="8"/>
      <c r="XL119" s="8"/>
      <c r="XM119" s="8"/>
      <c r="XN119" s="8"/>
      <c r="XO119" s="8"/>
      <c r="XP119" s="8"/>
      <c r="XQ119" s="8"/>
      <c r="XR119" s="8"/>
      <c r="XS119" s="8"/>
      <c r="XT119" s="8"/>
      <c r="XU119" s="8"/>
      <c r="XV119" s="8"/>
      <c r="XW119" s="8"/>
      <c r="XX119" s="8"/>
      <c r="XY119" s="8"/>
      <c r="XZ119" s="8"/>
      <c r="YA119" s="8"/>
      <c r="YB119" s="8"/>
      <c r="YC119" s="8"/>
      <c r="YD119" s="8"/>
      <c r="YE119" s="8"/>
      <c r="YF119" s="8"/>
      <c r="YG119" s="8"/>
      <c r="YH119" s="8"/>
      <c r="YI119" s="8"/>
      <c r="YJ119" s="8"/>
      <c r="YK119" s="8"/>
      <c r="YL119" s="8"/>
      <c r="YM119" s="8"/>
      <c r="YN119" s="8"/>
      <c r="YO119" s="8"/>
      <c r="YP119" s="8"/>
      <c r="YQ119" s="8"/>
      <c r="YR119" s="8"/>
      <c r="YS119" s="8"/>
      <c r="YT119" s="8"/>
      <c r="YU119" s="8"/>
      <c r="YV119" s="8"/>
      <c r="YW119" s="8"/>
      <c r="YX119" s="8"/>
      <c r="YY119" s="8"/>
      <c r="YZ119" s="8"/>
      <c r="ZA119" s="8"/>
      <c r="ZB119" s="8"/>
      <c r="ZC119" s="8"/>
      <c r="ZD119" s="8"/>
      <c r="ZE119" s="8"/>
      <c r="ZF119" s="8"/>
      <c r="ZG119" s="8"/>
      <c r="ZH119" s="8"/>
      <c r="ZI119" s="8"/>
      <c r="ZJ119" s="8"/>
      <c r="ZK119" s="8"/>
      <c r="ZL119" s="8"/>
      <c r="ZM119" s="8"/>
      <c r="ZN119" s="8"/>
      <c r="ZO119" s="8"/>
      <c r="ZP119" s="8"/>
      <c r="ZQ119" s="8"/>
      <c r="ZR119" s="8"/>
      <c r="ZS119" s="8"/>
      <c r="ZT119" s="8"/>
      <c r="ZU119" s="8"/>
      <c r="ZV119" s="8"/>
      <c r="ZW119" s="8"/>
      <c r="ZX119" s="8"/>
      <c r="ZY119" s="8"/>
      <c r="ZZ119" s="8"/>
      <c r="AAA119" s="8"/>
      <c r="AAB119" s="8"/>
      <c r="AAC119" s="8"/>
      <c r="AAD119" s="8"/>
      <c r="AAE119" s="8"/>
      <c r="AAF119" s="8"/>
      <c r="AAG119" s="8"/>
      <c r="AAH119" s="8"/>
      <c r="AAI119" s="8"/>
      <c r="AAJ119" s="8"/>
      <c r="AAK119" s="8"/>
      <c r="AAL119" s="8"/>
      <c r="AAM119" s="8"/>
      <c r="AAN119" s="8"/>
      <c r="AAO119" s="8"/>
      <c r="AAP119" s="8"/>
      <c r="AAQ119" s="8"/>
      <c r="AAR119" s="8"/>
      <c r="AAS119" s="8"/>
      <c r="AAT119" s="8"/>
      <c r="AAU119" s="8"/>
      <c r="AAV119" s="8"/>
      <c r="AAW119" s="8"/>
      <c r="AAX119" s="8"/>
      <c r="AAY119" s="8"/>
      <c r="AAZ119" s="8"/>
      <c r="ABA119" s="8"/>
      <c r="ABB119" s="8"/>
      <c r="ABC119" s="8"/>
      <c r="ABD119" s="8"/>
      <c r="ABE119" s="8"/>
      <c r="ABF119" s="8"/>
      <c r="ABG119" s="8"/>
      <c r="ABH119" s="8"/>
      <c r="ABI119" s="8"/>
      <c r="ABJ119" s="8"/>
      <c r="ABK119" s="8"/>
      <c r="ABL119" s="8"/>
      <c r="ABM119" s="8"/>
      <c r="ABN119" s="8"/>
      <c r="ABO119" s="8"/>
      <c r="ABP119" s="8"/>
      <c r="ABQ119" s="8"/>
      <c r="ABR119" s="8"/>
      <c r="ABS119" s="8"/>
      <c r="ABT119" s="8"/>
      <c r="ABU119" s="8"/>
      <c r="ABV119" s="8"/>
      <c r="ABW119" s="8"/>
      <c r="ABX119" s="8"/>
      <c r="ABY119" s="8"/>
      <c r="ABZ119" s="8"/>
      <c r="ACA119" s="8"/>
      <c r="ACB119" s="8"/>
      <c r="ACC119" s="8"/>
      <c r="ACD119" s="8"/>
      <c r="ACE119" s="8"/>
      <c r="ACF119" s="8"/>
      <c r="ACG119" s="8"/>
      <c r="ACH119" s="8"/>
      <c r="ACI119" s="8"/>
      <c r="ACJ119" s="8"/>
      <c r="ACK119" s="8"/>
      <c r="ACL119" s="8"/>
      <c r="ACM119" s="8"/>
      <c r="ACN119" s="8"/>
      <c r="ACO119" s="8"/>
      <c r="ACP119" s="8"/>
      <c r="ACQ119" s="8"/>
      <c r="ACR119" s="8"/>
      <c r="ACS119" s="8"/>
      <c r="ACT119" s="8"/>
      <c r="ACU119" s="8"/>
      <c r="ACV119" s="8"/>
      <c r="ACW119" s="8"/>
      <c r="ACX119" s="8"/>
      <c r="ACY119" s="8"/>
      <c r="ACZ119" s="8"/>
      <c r="ADA119" s="8"/>
      <c r="ADB119" s="8"/>
      <c r="ADC119" s="8"/>
      <c r="ADD119" s="8"/>
      <c r="ADE119" s="8"/>
      <c r="ADF119" s="8"/>
      <c r="ADG119" s="8"/>
      <c r="ADH119" s="8"/>
      <c r="ADI119" s="8"/>
      <c r="ADJ119" s="8"/>
      <c r="ADK119" s="8"/>
      <c r="ADL119" s="8"/>
      <c r="ADM119" s="8"/>
      <c r="ADN119" s="8"/>
      <c r="ADO119" s="8"/>
      <c r="ADP119" s="8"/>
      <c r="ADQ119" s="8"/>
      <c r="ADR119" s="8"/>
      <c r="ADS119" s="8"/>
      <c r="ADT119" s="8"/>
      <c r="ADU119" s="8"/>
      <c r="ADV119" s="8"/>
      <c r="ADW119" s="8"/>
      <c r="ADX119" s="8"/>
      <c r="ADY119" s="8"/>
      <c r="ADZ119" s="8"/>
      <c r="AEA119" s="8"/>
      <c r="AEB119" s="8"/>
      <c r="AEC119" s="8"/>
      <c r="AED119" s="8"/>
      <c r="AEE119" s="8"/>
      <c r="AEF119" s="8"/>
      <c r="AEG119" s="8"/>
      <c r="AEH119" s="8"/>
      <c r="AEI119" s="8"/>
      <c r="AEJ119" s="8"/>
      <c r="AEK119" s="8"/>
      <c r="AEL119" s="8"/>
      <c r="AEM119" s="8"/>
      <c r="AEN119" s="8"/>
      <c r="AEO119" s="8"/>
      <c r="AEP119" s="8"/>
      <c r="AEQ119" s="8"/>
      <c r="AER119" s="8"/>
      <c r="AES119" s="8"/>
      <c r="AET119" s="8"/>
      <c r="AEU119" s="8"/>
      <c r="AEV119" s="8"/>
      <c r="AEW119" s="8"/>
      <c r="AEX119" s="8"/>
      <c r="AEY119" s="8"/>
      <c r="AEZ119" s="8"/>
      <c r="AFA119" s="8"/>
      <c r="AFB119" s="8"/>
      <c r="AFC119" s="8"/>
      <c r="AFD119" s="8"/>
      <c r="AFE119" s="8"/>
      <c r="AFF119" s="8"/>
      <c r="AFG119" s="8"/>
      <c r="AFH119" s="8"/>
      <c r="AFI119" s="8"/>
      <c r="AFJ119" s="8"/>
      <c r="AFK119" s="8"/>
      <c r="AFL119" s="8"/>
      <c r="AFM119" s="8"/>
      <c r="AFN119" s="8"/>
      <c r="AFO119" s="8"/>
      <c r="AFP119" s="8"/>
      <c r="AFQ119" s="8"/>
      <c r="AFR119" s="8"/>
      <c r="AFS119" s="8"/>
      <c r="AFT119" s="8"/>
      <c r="AFU119" s="8"/>
      <c r="AFV119" s="8"/>
      <c r="AFW119" s="8"/>
      <c r="AFX119" s="8"/>
      <c r="AFY119" s="8"/>
      <c r="AFZ119" s="8"/>
      <c r="AGA119" s="8"/>
      <c r="AGB119" s="8"/>
      <c r="AGC119" s="8"/>
      <c r="AGD119" s="8"/>
      <c r="AGE119" s="8"/>
      <c r="AGF119" s="8"/>
      <c r="AGG119" s="8"/>
      <c r="AGH119" s="8"/>
      <c r="AGI119" s="8"/>
      <c r="AGJ119" s="8"/>
      <c r="AGK119" s="8"/>
      <c r="AGL119" s="8"/>
      <c r="AGM119" s="8"/>
      <c r="AGN119" s="8"/>
      <c r="AGO119" s="8"/>
      <c r="AGP119" s="8"/>
      <c r="AGQ119" s="8"/>
      <c r="AGR119" s="8"/>
      <c r="AGS119" s="8"/>
      <c r="AGT119" s="8"/>
      <c r="AGU119" s="8"/>
      <c r="AGV119" s="8"/>
      <c r="AGW119" s="8"/>
      <c r="AGX119" s="8"/>
      <c r="AGY119" s="8"/>
      <c r="AGZ119" s="8"/>
      <c r="AHA119" s="8"/>
      <c r="AHB119" s="8"/>
      <c r="AHC119" s="8"/>
      <c r="AHD119" s="8"/>
      <c r="AHE119" s="8"/>
      <c r="AHF119" s="8"/>
      <c r="AHG119" s="8"/>
      <c r="AHH119" s="8"/>
      <c r="AHI119" s="8"/>
      <c r="AHJ119" s="8"/>
      <c r="AHK119" s="8"/>
      <c r="AHL119" s="8"/>
      <c r="AHM119" s="8"/>
      <c r="AHN119" s="8"/>
      <c r="AHO119" s="8"/>
      <c r="AHP119" s="8"/>
      <c r="AHQ119" s="8"/>
      <c r="AHR119" s="8"/>
      <c r="AHS119" s="8"/>
      <c r="AHT119" s="8"/>
      <c r="AHU119" s="8"/>
      <c r="AHV119" s="8"/>
      <c r="AHW119" s="8"/>
      <c r="AHX119" s="8"/>
      <c r="AHY119" s="8"/>
      <c r="AHZ119" s="8"/>
      <c r="AIA119" s="8"/>
      <c r="AIB119" s="8"/>
      <c r="AIC119" s="8"/>
      <c r="AID119" s="8"/>
      <c r="AIE119" s="8"/>
      <c r="AIF119" s="8"/>
      <c r="AIG119" s="8"/>
      <c r="AIH119" s="8"/>
      <c r="AII119" s="8"/>
      <c r="AIJ119" s="8"/>
      <c r="AIK119" s="8"/>
      <c r="AIL119" s="8"/>
      <c r="AIM119" s="8"/>
      <c r="AIN119" s="8"/>
      <c r="AIO119" s="8"/>
      <c r="AIP119" s="8"/>
      <c r="AIQ119" s="8"/>
      <c r="AIR119" s="8"/>
      <c r="AIS119" s="8"/>
      <c r="AIT119" s="8"/>
      <c r="AIU119" s="8"/>
      <c r="AIV119" s="8"/>
      <c r="AIW119" s="8"/>
      <c r="AIX119" s="8"/>
      <c r="AIY119" s="8"/>
      <c r="AIZ119" s="8"/>
      <c r="AJA119" s="8"/>
      <c r="AJB119" s="8"/>
      <c r="AJC119" s="8"/>
      <c r="AJD119" s="8"/>
      <c r="AJE119" s="8"/>
      <c r="AJF119" s="8"/>
      <c r="AJG119" s="8"/>
      <c r="AJH119" s="8"/>
      <c r="AJI119" s="8"/>
      <c r="AJJ119" s="8"/>
      <c r="AJK119" s="8"/>
      <c r="AJL119" s="8"/>
      <c r="AJM119" s="8"/>
      <c r="AJN119" s="8"/>
      <c r="AJO119" s="8"/>
      <c r="AJP119" s="8"/>
      <c r="AJQ119" s="8"/>
      <c r="AJR119" s="8"/>
      <c r="AJS119" s="8"/>
      <c r="AJT119" s="8"/>
      <c r="AJU119" s="8"/>
      <c r="AJV119" s="8"/>
      <c r="AJW119" s="8"/>
      <c r="AJX119" s="8"/>
      <c r="AJY119" s="8"/>
      <c r="AJZ119" s="8"/>
      <c r="AKA119" s="8"/>
      <c r="AKB119" s="8"/>
      <c r="AKC119" s="8"/>
      <c r="AKD119" s="8"/>
      <c r="AKE119" s="8"/>
      <c r="AKF119" s="8"/>
      <c r="AKG119" s="8"/>
      <c r="AKH119" s="8"/>
      <c r="AKI119" s="8"/>
      <c r="AKJ119" s="8"/>
      <c r="AKK119" s="8"/>
      <c r="AKL119" s="8"/>
      <c r="AKM119" s="8"/>
      <c r="AKN119" s="8"/>
      <c r="AKO119" s="8"/>
      <c r="AKP119" s="8"/>
      <c r="AKQ119" s="8"/>
      <c r="AKR119" s="8"/>
      <c r="AKS119" s="8"/>
      <c r="AKT119" s="8"/>
      <c r="AKU119" s="8"/>
      <c r="AKV119" s="8"/>
      <c r="AKW119" s="8"/>
      <c r="AKX119" s="8"/>
      <c r="AKY119" s="8"/>
      <c r="AKZ119" s="8"/>
      <c r="ALA119" s="8"/>
      <c r="ALB119" s="8"/>
      <c r="ALC119" s="8"/>
      <c r="ALD119" s="8"/>
      <c r="ALE119" s="8"/>
      <c r="ALF119" s="8"/>
      <c r="ALG119" s="8"/>
      <c r="ALH119" s="8"/>
      <c r="ALI119" s="8"/>
      <c r="ALJ119" s="8"/>
      <c r="ALK119" s="8"/>
      <c r="ALL119" s="8"/>
      <c r="ALM119" s="8"/>
      <c r="ALN119" s="8"/>
      <c r="ALO119" s="8"/>
      <c r="ALP119" s="8"/>
      <c r="ALQ119" s="8"/>
      <c r="ALR119" s="8"/>
      <c r="ALS119" s="8"/>
      <c r="ALT119" s="8"/>
      <c r="ALU119" s="8"/>
      <c r="ALV119" s="8"/>
      <c r="ALW119" s="8"/>
      <c r="ALX119" s="8"/>
      <c r="ALY119" s="8"/>
      <c r="ALZ119" s="8"/>
      <c r="AMA119" s="8"/>
      <c r="AMB119" s="8"/>
      <c r="AMC119" s="8"/>
      <c r="AMD119" s="8"/>
      <c r="AME119" s="8"/>
    </row>
    <row r="120" spans="1:1019" s="158" customFormat="1" ht="15.75">
      <c r="A120" s="224"/>
      <c r="B120" s="225"/>
      <c r="C120" s="236"/>
      <c r="D120" s="236"/>
      <c r="E120" s="236"/>
      <c r="F120" s="237"/>
      <c r="G120" s="228"/>
      <c r="H120" s="238"/>
      <c r="I120" s="230" t="b">
        <f t="shared" si="26"/>
        <v>0</v>
      </c>
      <c r="J120" s="231" t="e">
        <f>VLOOKUP(G120,'3. Fiche prépa conv APL_RS'!$B$33:$H$39,IF(LEFT(A120,3)="PLS",6,IF(LEFT(A120,4)="PLUS",2,IF(LEFT(A120,4)="PLAI",4))))</f>
        <v>#N/A</v>
      </c>
      <c r="K120" s="232"/>
      <c r="L120" s="232"/>
      <c r="M120" s="233">
        <f t="shared" si="30"/>
        <v>0</v>
      </c>
      <c r="N120" s="234"/>
      <c r="O120" s="233" t="str">
        <f>IF($A120="PLAI-adapté",IF($M$8=2,VLOOKUP($N120,Données!$H$6:$L$11,5,0),VLOOKUP($N120,Données!$H$6:$L$11,4,0)),"")</f>
        <v/>
      </c>
      <c r="P120" s="235" t="str">
        <f t="shared" si="31"/>
        <v/>
      </c>
      <c r="Q120" s="403" t="str">
        <f t="shared" si="29"/>
        <v/>
      </c>
      <c r="R120" s="209"/>
      <c r="S120" s="15"/>
      <c r="T120" s="8"/>
      <c r="U120" s="8"/>
      <c r="V120" s="8"/>
      <c r="W120" s="8"/>
      <c r="X120" s="50"/>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c r="IS120" s="8"/>
      <c r="IT120" s="8"/>
      <c r="IU120" s="8"/>
      <c r="IV120" s="8"/>
      <c r="IW120" s="8"/>
      <c r="IX120" s="8"/>
      <c r="IY120" s="8"/>
      <c r="IZ120" s="8"/>
      <c r="JA120" s="8"/>
      <c r="JB120" s="8"/>
      <c r="JC120" s="8"/>
      <c r="JD120" s="8"/>
      <c r="JE120" s="8"/>
      <c r="JF120" s="8"/>
      <c r="JG120" s="8"/>
      <c r="JH120" s="8"/>
      <c r="JI120" s="8"/>
      <c r="JJ120" s="8"/>
      <c r="JK120" s="8"/>
      <c r="JL120" s="8"/>
      <c r="JM120" s="8"/>
      <c r="JN120" s="8"/>
      <c r="JO120" s="8"/>
      <c r="JP120" s="8"/>
      <c r="JQ120" s="8"/>
      <c r="JR120" s="8"/>
      <c r="JS120" s="8"/>
      <c r="JT120" s="8"/>
      <c r="JU120" s="8"/>
      <c r="JV120" s="8"/>
      <c r="JW120" s="8"/>
      <c r="JX120" s="8"/>
      <c r="JY120" s="8"/>
      <c r="JZ120" s="8"/>
      <c r="KA120" s="8"/>
      <c r="KB120" s="8"/>
      <c r="KC120" s="8"/>
      <c r="KD120" s="8"/>
      <c r="KE120" s="8"/>
      <c r="KF120" s="8"/>
      <c r="KG120" s="8"/>
      <c r="KH120" s="8"/>
      <c r="KI120" s="8"/>
      <c r="KJ120" s="8"/>
      <c r="KK120" s="8"/>
      <c r="KL120" s="8"/>
      <c r="KM120" s="8"/>
      <c r="KN120" s="8"/>
      <c r="KO120" s="8"/>
      <c r="KP120" s="8"/>
      <c r="KQ120" s="8"/>
      <c r="KR120" s="8"/>
      <c r="KS120" s="8"/>
      <c r="KT120" s="8"/>
      <c r="KU120" s="8"/>
      <c r="KV120" s="8"/>
      <c r="KW120" s="8"/>
      <c r="KX120" s="8"/>
      <c r="KY120" s="8"/>
      <c r="KZ120" s="8"/>
      <c r="LA120" s="8"/>
      <c r="LB120" s="8"/>
      <c r="LC120" s="8"/>
      <c r="LD120" s="8"/>
      <c r="LE120" s="8"/>
      <c r="LF120" s="8"/>
      <c r="LG120" s="8"/>
      <c r="LH120" s="8"/>
      <c r="LI120" s="8"/>
      <c r="LJ120" s="8"/>
      <c r="LK120" s="8"/>
      <c r="LL120" s="8"/>
      <c r="LM120" s="8"/>
      <c r="LN120" s="8"/>
      <c r="LO120" s="8"/>
      <c r="LP120" s="8"/>
      <c r="LQ120" s="8"/>
      <c r="LR120" s="8"/>
      <c r="LS120" s="8"/>
      <c r="LT120" s="8"/>
      <c r="LU120" s="8"/>
      <c r="LV120" s="8"/>
      <c r="LW120" s="8"/>
      <c r="LX120" s="8"/>
      <c r="LY120" s="8"/>
      <c r="LZ120" s="8"/>
      <c r="MA120" s="8"/>
      <c r="MB120" s="8"/>
      <c r="MC120" s="8"/>
      <c r="MD120" s="8"/>
      <c r="ME120" s="8"/>
      <c r="MF120" s="8"/>
      <c r="MG120" s="8"/>
      <c r="MH120" s="8"/>
      <c r="MI120" s="8"/>
      <c r="MJ120" s="8"/>
      <c r="MK120" s="8"/>
      <c r="ML120" s="8"/>
      <c r="MM120" s="8"/>
      <c r="MN120" s="8"/>
      <c r="MO120" s="8"/>
      <c r="MP120" s="8"/>
      <c r="MQ120" s="8"/>
      <c r="MR120" s="8"/>
      <c r="MS120" s="8"/>
      <c r="MT120" s="8"/>
      <c r="MU120" s="8"/>
      <c r="MV120" s="8"/>
      <c r="MW120" s="8"/>
      <c r="MX120" s="8"/>
      <c r="MY120" s="8"/>
      <c r="MZ120" s="8"/>
      <c r="NA120" s="8"/>
      <c r="NB120" s="8"/>
      <c r="NC120" s="8"/>
      <c r="ND120" s="8"/>
      <c r="NE120" s="8"/>
      <c r="NF120" s="8"/>
      <c r="NG120" s="8"/>
      <c r="NH120" s="8"/>
      <c r="NI120" s="8"/>
      <c r="NJ120" s="8"/>
      <c r="NK120" s="8"/>
      <c r="NL120" s="8"/>
      <c r="NM120" s="8"/>
      <c r="NN120" s="8"/>
      <c r="NO120" s="8"/>
      <c r="NP120" s="8"/>
      <c r="NQ120" s="8"/>
      <c r="NR120" s="8"/>
      <c r="NS120" s="8"/>
      <c r="NT120" s="8"/>
      <c r="NU120" s="8"/>
      <c r="NV120" s="8"/>
      <c r="NW120" s="8"/>
      <c r="NX120" s="8"/>
      <c r="NY120" s="8"/>
      <c r="NZ120" s="8"/>
      <c r="OA120" s="8"/>
      <c r="OB120" s="8"/>
      <c r="OC120" s="8"/>
      <c r="OD120" s="8"/>
      <c r="OE120" s="8"/>
      <c r="OF120" s="8"/>
      <c r="OG120" s="8"/>
      <c r="OH120" s="8"/>
      <c r="OI120" s="8"/>
      <c r="OJ120" s="8"/>
      <c r="OK120" s="8"/>
      <c r="OL120" s="8"/>
      <c r="OM120" s="8"/>
      <c r="ON120" s="8"/>
      <c r="OO120" s="8"/>
      <c r="OP120" s="8"/>
      <c r="OQ120" s="8"/>
      <c r="OR120" s="8"/>
      <c r="OS120" s="8"/>
      <c r="OT120" s="8"/>
      <c r="OU120" s="8"/>
      <c r="OV120" s="8"/>
      <c r="OW120" s="8"/>
      <c r="OX120" s="8"/>
      <c r="OY120" s="8"/>
      <c r="OZ120" s="8"/>
      <c r="PA120" s="8"/>
      <c r="PB120" s="8"/>
      <c r="PC120" s="8"/>
      <c r="PD120" s="8"/>
      <c r="PE120" s="8"/>
      <c r="PF120" s="8"/>
      <c r="PG120" s="8"/>
      <c r="PH120" s="8"/>
      <c r="PI120" s="8"/>
      <c r="PJ120" s="8"/>
      <c r="PK120" s="8"/>
      <c r="PL120" s="8"/>
      <c r="PM120" s="8"/>
      <c r="PN120" s="8"/>
      <c r="PO120" s="8"/>
      <c r="PP120" s="8"/>
      <c r="PQ120" s="8"/>
      <c r="PR120" s="8"/>
      <c r="PS120" s="8"/>
      <c r="PT120" s="8"/>
      <c r="PU120" s="8"/>
      <c r="PV120" s="8"/>
      <c r="PW120" s="8"/>
      <c r="PX120" s="8"/>
      <c r="PY120" s="8"/>
      <c r="PZ120" s="8"/>
      <c r="QA120" s="8"/>
      <c r="QB120" s="8"/>
      <c r="QC120" s="8"/>
      <c r="QD120" s="8"/>
      <c r="QE120" s="8"/>
      <c r="QF120" s="8"/>
      <c r="QG120" s="8"/>
      <c r="QH120" s="8"/>
      <c r="QI120" s="8"/>
      <c r="QJ120" s="8"/>
      <c r="QK120" s="8"/>
      <c r="QL120" s="8"/>
      <c r="QM120" s="8"/>
      <c r="QN120" s="8"/>
      <c r="QO120" s="8"/>
      <c r="QP120" s="8"/>
      <c r="QQ120" s="8"/>
      <c r="QR120" s="8"/>
      <c r="QS120" s="8"/>
      <c r="QT120" s="8"/>
      <c r="QU120" s="8"/>
      <c r="QV120" s="8"/>
      <c r="QW120" s="8"/>
      <c r="QX120" s="8"/>
      <c r="QY120" s="8"/>
      <c r="QZ120" s="8"/>
      <c r="RA120" s="8"/>
      <c r="RB120" s="8"/>
      <c r="RC120" s="8"/>
      <c r="RD120" s="8"/>
      <c r="RE120" s="8"/>
      <c r="RF120" s="8"/>
      <c r="RG120" s="8"/>
      <c r="RH120" s="8"/>
      <c r="RI120" s="8"/>
      <c r="RJ120" s="8"/>
      <c r="RK120" s="8"/>
      <c r="RL120" s="8"/>
      <c r="RM120" s="8"/>
      <c r="RN120" s="8"/>
      <c r="RO120" s="8"/>
      <c r="RP120" s="8"/>
      <c r="RQ120" s="8"/>
      <c r="RR120" s="8"/>
      <c r="RS120" s="8"/>
      <c r="RT120" s="8"/>
      <c r="RU120" s="8"/>
      <c r="RV120" s="8"/>
      <c r="RW120" s="8"/>
      <c r="RX120" s="8"/>
      <c r="RY120" s="8"/>
      <c r="RZ120" s="8"/>
      <c r="SA120" s="8"/>
      <c r="SB120" s="8"/>
      <c r="SC120" s="8"/>
      <c r="SD120" s="8"/>
      <c r="SE120" s="8"/>
      <c r="SF120" s="8"/>
      <c r="SG120" s="8"/>
      <c r="SH120" s="8"/>
      <c r="SI120" s="8"/>
      <c r="SJ120" s="8"/>
      <c r="SK120" s="8"/>
      <c r="SL120" s="8"/>
      <c r="SM120" s="8"/>
      <c r="SN120" s="8"/>
      <c r="SO120" s="8"/>
      <c r="SP120" s="8"/>
      <c r="SQ120" s="8"/>
      <c r="SR120" s="8"/>
      <c r="SS120" s="8"/>
      <c r="ST120" s="8"/>
      <c r="SU120" s="8"/>
      <c r="SV120" s="8"/>
      <c r="SW120" s="8"/>
      <c r="SX120" s="8"/>
      <c r="SY120" s="8"/>
      <c r="SZ120" s="8"/>
      <c r="TA120" s="8"/>
      <c r="TB120" s="8"/>
      <c r="TC120" s="8"/>
      <c r="TD120" s="8"/>
      <c r="TE120" s="8"/>
      <c r="TF120" s="8"/>
      <c r="TG120" s="8"/>
      <c r="TH120" s="8"/>
      <c r="TI120" s="8"/>
      <c r="TJ120" s="8"/>
      <c r="TK120" s="8"/>
      <c r="TL120" s="8"/>
      <c r="TM120" s="8"/>
      <c r="TN120" s="8"/>
      <c r="TO120" s="8"/>
      <c r="TP120" s="8"/>
      <c r="TQ120" s="8"/>
      <c r="TR120" s="8"/>
      <c r="TS120" s="8"/>
      <c r="TT120" s="8"/>
      <c r="TU120" s="8"/>
      <c r="TV120" s="8"/>
      <c r="TW120" s="8"/>
      <c r="TX120" s="8"/>
      <c r="TY120" s="8"/>
      <c r="TZ120" s="8"/>
      <c r="UA120" s="8"/>
      <c r="UB120" s="8"/>
      <c r="UC120" s="8"/>
      <c r="UD120" s="8"/>
      <c r="UE120" s="8"/>
      <c r="UF120" s="8"/>
      <c r="UG120" s="8"/>
      <c r="UH120" s="8"/>
      <c r="UI120" s="8"/>
      <c r="UJ120" s="8"/>
      <c r="UK120" s="8"/>
      <c r="UL120" s="8"/>
      <c r="UM120" s="8"/>
      <c r="UN120" s="8"/>
      <c r="UO120" s="8"/>
      <c r="UP120" s="8"/>
      <c r="UQ120" s="8"/>
      <c r="UR120" s="8"/>
      <c r="US120" s="8"/>
      <c r="UT120" s="8"/>
      <c r="UU120" s="8"/>
      <c r="UV120" s="8"/>
      <c r="UW120" s="8"/>
      <c r="UX120" s="8"/>
      <c r="UY120" s="8"/>
      <c r="UZ120" s="8"/>
      <c r="VA120" s="8"/>
      <c r="VB120" s="8"/>
      <c r="VC120" s="8"/>
      <c r="VD120" s="8"/>
      <c r="VE120" s="8"/>
      <c r="VF120" s="8"/>
      <c r="VG120" s="8"/>
      <c r="VH120" s="8"/>
      <c r="VI120" s="8"/>
      <c r="VJ120" s="8"/>
      <c r="VK120" s="8"/>
      <c r="VL120" s="8"/>
      <c r="VM120" s="8"/>
      <c r="VN120" s="8"/>
      <c r="VO120" s="8"/>
      <c r="VP120" s="8"/>
      <c r="VQ120" s="8"/>
      <c r="VR120" s="8"/>
      <c r="VS120" s="8"/>
      <c r="VT120" s="8"/>
      <c r="VU120" s="8"/>
      <c r="VV120" s="8"/>
      <c r="VW120" s="8"/>
      <c r="VX120" s="8"/>
      <c r="VY120" s="8"/>
      <c r="VZ120" s="8"/>
      <c r="WA120" s="8"/>
      <c r="WB120" s="8"/>
      <c r="WC120" s="8"/>
      <c r="WD120" s="8"/>
      <c r="WE120" s="8"/>
      <c r="WF120" s="8"/>
      <c r="WG120" s="8"/>
      <c r="WH120" s="8"/>
      <c r="WI120" s="8"/>
      <c r="WJ120" s="8"/>
      <c r="WK120" s="8"/>
      <c r="WL120" s="8"/>
      <c r="WM120" s="8"/>
      <c r="WN120" s="8"/>
      <c r="WO120" s="8"/>
      <c r="WP120" s="8"/>
      <c r="WQ120" s="8"/>
      <c r="WR120" s="8"/>
      <c r="WS120" s="8"/>
      <c r="WT120" s="8"/>
      <c r="WU120" s="8"/>
      <c r="WV120" s="8"/>
      <c r="WW120" s="8"/>
      <c r="WX120" s="8"/>
      <c r="WY120" s="8"/>
      <c r="WZ120" s="8"/>
      <c r="XA120" s="8"/>
      <c r="XB120" s="8"/>
      <c r="XC120" s="8"/>
      <c r="XD120" s="8"/>
      <c r="XE120" s="8"/>
      <c r="XF120" s="8"/>
      <c r="XG120" s="8"/>
      <c r="XH120" s="8"/>
      <c r="XI120" s="8"/>
      <c r="XJ120" s="8"/>
      <c r="XK120" s="8"/>
      <c r="XL120" s="8"/>
      <c r="XM120" s="8"/>
      <c r="XN120" s="8"/>
      <c r="XO120" s="8"/>
      <c r="XP120" s="8"/>
      <c r="XQ120" s="8"/>
      <c r="XR120" s="8"/>
      <c r="XS120" s="8"/>
      <c r="XT120" s="8"/>
      <c r="XU120" s="8"/>
      <c r="XV120" s="8"/>
      <c r="XW120" s="8"/>
      <c r="XX120" s="8"/>
      <c r="XY120" s="8"/>
      <c r="XZ120" s="8"/>
      <c r="YA120" s="8"/>
      <c r="YB120" s="8"/>
      <c r="YC120" s="8"/>
      <c r="YD120" s="8"/>
      <c r="YE120" s="8"/>
      <c r="YF120" s="8"/>
      <c r="YG120" s="8"/>
      <c r="YH120" s="8"/>
      <c r="YI120" s="8"/>
      <c r="YJ120" s="8"/>
      <c r="YK120" s="8"/>
      <c r="YL120" s="8"/>
      <c r="YM120" s="8"/>
      <c r="YN120" s="8"/>
      <c r="YO120" s="8"/>
      <c r="YP120" s="8"/>
      <c r="YQ120" s="8"/>
      <c r="YR120" s="8"/>
      <c r="YS120" s="8"/>
      <c r="YT120" s="8"/>
      <c r="YU120" s="8"/>
      <c r="YV120" s="8"/>
      <c r="YW120" s="8"/>
      <c r="YX120" s="8"/>
      <c r="YY120" s="8"/>
      <c r="YZ120" s="8"/>
      <c r="ZA120" s="8"/>
      <c r="ZB120" s="8"/>
      <c r="ZC120" s="8"/>
      <c r="ZD120" s="8"/>
      <c r="ZE120" s="8"/>
      <c r="ZF120" s="8"/>
      <c r="ZG120" s="8"/>
      <c r="ZH120" s="8"/>
      <c r="ZI120" s="8"/>
      <c r="ZJ120" s="8"/>
      <c r="ZK120" s="8"/>
      <c r="ZL120" s="8"/>
      <c r="ZM120" s="8"/>
      <c r="ZN120" s="8"/>
      <c r="ZO120" s="8"/>
      <c r="ZP120" s="8"/>
      <c r="ZQ120" s="8"/>
      <c r="ZR120" s="8"/>
      <c r="ZS120" s="8"/>
      <c r="ZT120" s="8"/>
      <c r="ZU120" s="8"/>
      <c r="ZV120" s="8"/>
      <c r="ZW120" s="8"/>
      <c r="ZX120" s="8"/>
      <c r="ZY120" s="8"/>
      <c r="ZZ120" s="8"/>
      <c r="AAA120" s="8"/>
      <c r="AAB120" s="8"/>
      <c r="AAC120" s="8"/>
      <c r="AAD120" s="8"/>
      <c r="AAE120" s="8"/>
      <c r="AAF120" s="8"/>
      <c r="AAG120" s="8"/>
      <c r="AAH120" s="8"/>
      <c r="AAI120" s="8"/>
      <c r="AAJ120" s="8"/>
      <c r="AAK120" s="8"/>
      <c r="AAL120" s="8"/>
      <c r="AAM120" s="8"/>
      <c r="AAN120" s="8"/>
      <c r="AAO120" s="8"/>
      <c r="AAP120" s="8"/>
      <c r="AAQ120" s="8"/>
      <c r="AAR120" s="8"/>
      <c r="AAS120" s="8"/>
      <c r="AAT120" s="8"/>
      <c r="AAU120" s="8"/>
      <c r="AAV120" s="8"/>
      <c r="AAW120" s="8"/>
      <c r="AAX120" s="8"/>
      <c r="AAY120" s="8"/>
      <c r="AAZ120" s="8"/>
      <c r="ABA120" s="8"/>
      <c r="ABB120" s="8"/>
      <c r="ABC120" s="8"/>
      <c r="ABD120" s="8"/>
      <c r="ABE120" s="8"/>
      <c r="ABF120" s="8"/>
      <c r="ABG120" s="8"/>
      <c r="ABH120" s="8"/>
      <c r="ABI120" s="8"/>
      <c r="ABJ120" s="8"/>
      <c r="ABK120" s="8"/>
      <c r="ABL120" s="8"/>
      <c r="ABM120" s="8"/>
      <c r="ABN120" s="8"/>
      <c r="ABO120" s="8"/>
      <c r="ABP120" s="8"/>
      <c r="ABQ120" s="8"/>
      <c r="ABR120" s="8"/>
      <c r="ABS120" s="8"/>
      <c r="ABT120" s="8"/>
      <c r="ABU120" s="8"/>
      <c r="ABV120" s="8"/>
      <c r="ABW120" s="8"/>
      <c r="ABX120" s="8"/>
      <c r="ABY120" s="8"/>
      <c r="ABZ120" s="8"/>
      <c r="ACA120" s="8"/>
      <c r="ACB120" s="8"/>
      <c r="ACC120" s="8"/>
      <c r="ACD120" s="8"/>
      <c r="ACE120" s="8"/>
      <c r="ACF120" s="8"/>
      <c r="ACG120" s="8"/>
      <c r="ACH120" s="8"/>
      <c r="ACI120" s="8"/>
      <c r="ACJ120" s="8"/>
      <c r="ACK120" s="8"/>
      <c r="ACL120" s="8"/>
      <c r="ACM120" s="8"/>
      <c r="ACN120" s="8"/>
      <c r="ACO120" s="8"/>
      <c r="ACP120" s="8"/>
      <c r="ACQ120" s="8"/>
      <c r="ACR120" s="8"/>
      <c r="ACS120" s="8"/>
      <c r="ACT120" s="8"/>
      <c r="ACU120" s="8"/>
      <c r="ACV120" s="8"/>
      <c r="ACW120" s="8"/>
      <c r="ACX120" s="8"/>
      <c r="ACY120" s="8"/>
      <c r="ACZ120" s="8"/>
      <c r="ADA120" s="8"/>
      <c r="ADB120" s="8"/>
      <c r="ADC120" s="8"/>
      <c r="ADD120" s="8"/>
      <c r="ADE120" s="8"/>
      <c r="ADF120" s="8"/>
      <c r="ADG120" s="8"/>
      <c r="ADH120" s="8"/>
      <c r="ADI120" s="8"/>
      <c r="ADJ120" s="8"/>
      <c r="ADK120" s="8"/>
      <c r="ADL120" s="8"/>
      <c r="ADM120" s="8"/>
      <c r="ADN120" s="8"/>
      <c r="ADO120" s="8"/>
      <c r="ADP120" s="8"/>
      <c r="ADQ120" s="8"/>
      <c r="ADR120" s="8"/>
      <c r="ADS120" s="8"/>
      <c r="ADT120" s="8"/>
      <c r="ADU120" s="8"/>
      <c r="ADV120" s="8"/>
      <c r="ADW120" s="8"/>
      <c r="ADX120" s="8"/>
      <c r="ADY120" s="8"/>
      <c r="ADZ120" s="8"/>
      <c r="AEA120" s="8"/>
      <c r="AEB120" s="8"/>
      <c r="AEC120" s="8"/>
      <c r="AED120" s="8"/>
      <c r="AEE120" s="8"/>
      <c r="AEF120" s="8"/>
      <c r="AEG120" s="8"/>
      <c r="AEH120" s="8"/>
      <c r="AEI120" s="8"/>
      <c r="AEJ120" s="8"/>
      <c r="AEK120" s="8"/>
      <c r="AEL120" s="8"/>
      <c r="AEM120" s="8"/>
      <c r="AEN120" s="8"/>
      <c r="AEO120" s="8"/>
      <c r="AEP120" s="8"/>
      <c r="AEQ120" s="8"/>
      <c r="AER120" s="8"/>
      <c r="AES120" s="8"/>
      <c r="AET120" s="8"/>
      <c r="AEU120" s="8"/>
      <c r="AEV120" s="8"/>
      <c r="AEW120" s="8"/>
      <c r="AEX120" s="8"/>
      <c r="AEY120" s="8"/>
      <c r="AEZ120" s="8"/>
      <c r="AFA120" s="8"/>
      <c r="AFB120" s="8"/>
      <c r="AFC120" s="8"/>
      <c r="AFD120" s="8"/>
      <c r="AFE120" s="8"/>
      <c r="AFF120" s="8"/>
      <c r="AFG120" s="8"/>
      <c r="AFH120" s="8"/>
      <c r="AFI120" s="8"/>
      <c r="AFJ120" s="8"/>
      <c r="AFK120" s="8"/>
      <c r="AFL120" s="8"/>
      <c r="AFM120" s="8"/>
      <c r="AFN120" s="8"/>
      <c r="AFO120" s="8"/>
      <c r="AFP120" s="8"/>
      <c r="AFQ120" s="8"/>
      <c r="AFR120" s="8"/>
      <c r="AFS120" s="8"/>
      <c r="AFT120" s="8"/>
      <c r="AFU120" s="8"/>
      <c r="AFV120" s="8"/>
      <c r="AFW120" s="8"/>
      <c r="AFX120" s="8"/>
      <c r="AFY120" s="8"/>
      <c r="AFZ120" s="8"/>
      <c r="AGA120" s="8"/>
      <c r="AGB120" s="8"/>
      <c r="AGC120" s="8"/>
      <c r="AGD120" s="8"/>
      <c r="AGE120" s="8"/>
      <c r="AGF120" s="8"/>
      <c r="AGG120" s="8"/>
      <c r="AGH120" s="8"/>
      <c r="AGI120" s="8"/>
      <c r="AGJ120" s="8"/>
      <c r="AGK120" s="8"/>
      <c r="AGL120" s="8"/>
      <c r="AGM120" s="8"/>
      <c r="AGN120" s="8"/>
      <c r="AGO120" s="8"/>
      <c r="AGP120" s="8"/>
      <c r="AGQ120" s="8"/>
      <c r="AGR120" s="8"/>
      <c r="AGS120" s="8"/>
      <c r="AGT120" s="8"/>
      <c r="AGU120" s="8"/>
      <c r="AGV120" s="8"/>
      <c r="AGW120" s="8"/>
      <c r="AGX120" s="8"/>
      <c r="AGY120" s="8"/>
      <c r="AGZ120" s="8"/>
      <c r="AHA120" s="8"/>
      <c r="AHB120" s="8"/>
      <c r="AHC120" s="8"/>
      <c r="AHD120" s="8"/>
      <c r="AHE120" s="8"/>
      <c r="AHF120" s="8"/>
      <c r="AHG120" s="8"/>
      <c r="AHH120" s="8"/>
      <c r="AHI120" s="8"/>
      <c r="AHJ120" s="8"/>
      <c r="AHK120" s="8"/>
      <c r="AHL120" s="8"/>
      <c r="AHM120" s="8"/>
      <c r="AHN120" s="8"/>
      <c r="AHO120" s="8"/>
      <c r="AHP120" s="8"/>
      <c r="AHQ120" s="8"/>
      <c r="AHR120" s="8"/>
      <c r="AHS120" s="8"/>
      <c r="AHT120" s="8"/>
      <c r="AHU120" s="8"/>
      <c r="AHV120" s="8"/>
      <c r="AHW120" s="8"/>
      <c r="AHX120" s="8"/>
      <c r="AHY120" s="8"/>
      <c r="AHZ120" s="8"/>
      <c r="AIA120" s="8"/>
      <c r="AIB120" s="8"/>
      <c r="AIC120" s="8"/>
      <c r="AID120" s="8"/>
      <c r="AIE120" s="8"/>
      <c r="AIF120" s="8"/>
      <c r="AIG120" s="8"/>
      <c r="AIH120" s="8"/>
      <c r="AII120" s="8"/>
      <c r="AIJ120" s="8"/>
      <c r="AIK120" s="8"/>
      <c r="AIL120" s="8"/>
      <c r="AIM120" s="8"/>
      <c r="AIN120" s="8"/>
      <c r="AIO120" s="8"/>
      <c r="AIP120" s="8"/>
      <c r="AIQ120" s="8"/>
      <c r="AIR120" s="8"/>
      <c r="AIS120" s="8"/>
      <c r="AIT120" s="8"/>
      <c r="AIU120" s="8"/>
      <c r="AIV120" s="8"/>
      <c r="AIW120" s="8"/>
      <c r="AIX120" s="8"/>
      <c r="AIY120" s="8"/>
      <c r="AIZ120" s="8"/>
      <c r="AJA120" s="8"/>
      <c r="AJB120" s="8"/>
      <c r="AJC120" s="8"/>
      <c r="AJD120" s="8"/>
      <c r="AJE120" s="8"/>
      <c r="AJF120" s="8"/>
      <c r="AJG120" s="8"/>
      <c r="AJH120" s="8"/>
      <c r="AJI120" s="8"/>
      <c r="AJJ120" s="8"/>
      <c r="AJK120" s="8"/>
      <c r="AJL120" s="8"/>
      <c r="AJM120" s="8"/>
      <c r="AJN120" s="8"/>
      <c r="AJO120" s="8"/>
      <c r="AJP120" s="8"/>
      <c r="AJQ120" s="8"/>
      <c r="AJR120" s="8"/>
      <c r="AJS120" s="8"/>
      <c r="AJT120" s="8"/>
      <c r="AJU120" s="8"/>
      <c r="AJV120" s="8"/>
      <c r="AJW120" s="8"/>
      <c r="AJX120" s="8"/>
      <c r="AJY120" s="8"/>
      <c r="AJZ120" s="8"/>
      <c r="AKA120" s="8"/>
      <c r="AKB120" s="8"/>
      <c r="AKC120" s="8"/>
      <c r="AKD120" s="8"/>
      <c r="AKE120" s="8"/>
      <c r="AKF120" s="8"/>
      <c r="AKG120" s="8"/>
      <c r="AKH120" s="8"/>
      <c r="AKI120" s="8"/>
      <c r="AKJ120" s="8"/>
      <c r="AKK120" s="8"/>
      <c r="AKL120" s="8"/>
      <c r="AKM120" s="8"/>
      <c r="AKN120" s="8"/>
      <c r="AKO120" s="8"/>
      <c r="AKP120" s="8"/>
      <c r="AKQ120" s="8"/>
      <c r="AKR120" s="8"/>
      <c r="AKS120" s="8"/>
      <c r="AKT120" s="8"/>
      <c r="AKU120" s="8"/>
      <c r="AKV120" s="8"/>
      <c r="AKW120" s="8"/>
      <c r="AKX120" s="8"/>
      <c r="AKY120" s="8"/>
      <c r="AKZ120" s="8"/>
      <c r="ALA120" s="8"/>
      <c r="ALB120" s="8"/>
      <c r="ALC120" s="8"/>
      <c r="ALD120" s="8"/>
      <c r="ALE120" s="8"/>
      <c r="ALF120" s="8"/>
      <c r="ALG120" s="8"/>
      <c r="ALH120" s="8"/>
      <c r="ALI120" s="8"/>
      <c r="ALJ120" s="8"/>
      <c r="ALK120" s="8"/>
      <c r="ALL120" s="8"/>
      <c r="ALM120" s="8"/>
      <c r="ALN120" s="8"/>
      <c r="ALO120" s="8"/>
      <c r="ALP120" s="8"/>
      <c r="ALQ120" s="8"/>
      <c r="ALR120" s="8"/>
      <c r="ALS120" s="8"/>
      <c r="ALT120" s="8"/>
      <c r="ALU120" s="8"/>
      <c r="ALV120" s="8"/>
      <c r="ALW120" s="8"/>
      <c r="ALX120" s="8"/>
      <c r="ALY120" s="8"/>
      <c r="ALZ120" s="8"/>
      <c r="AMA120" s="8"/>
      <c r="AMB120" s="8"/>
      <c r="AMC120" s="8"/>
      <c r="AMD120" s="8"/>
      <c r="AME120" s="8"/>
    </row>
    <row r="121" spans="1:1019" s="158" customFormat="1" ht="15.75">
      <c r="A121" s="224"/>
      <c r="B121" s="225"/>
      <c r="C121" s="236"/>
      <c r="D121" s="236"/>
      <c r="E121" s="236"/>
      <c r="F121" s="237"/>
      <c r="G121" s="228"/>
      <c r="H121" s="238"/>
      <c r="I121" s="230" t="b">
        <f t="shared" si="26"/>
        <v>0</v>
      </c>
      <c r="J121" s="231" t="e">
        <f>VLOOKUP(G121,'3. Fiche prépa conv APL_RS'!$B$33:$H$39,IF(LEFT(A121,3)="PLS",6,IF(LEFT(A121,4)="PLUS",2,IF(LEFT(A121,4)="PLAI",4))))</f>
        <v>#N/A</v>
      </c>
      <c r="K121" s="232"/>
      <c r="L121" s="232"/>
      <c r="M121" s="233">
        <f t="shared" si="30"/>
        <v>0</v>
      </c>
      <c r="N121" s="234"/>
      <c r="O121" s="233" t="str">
        <f>IF($A121="PLAI-adapté",IF($M$8=2,VLOOKUP($N121,Données!$H$6:$L$11,5,0),VLOOKUP($N121,Données!$H$6:$L$11,4,0)),"")</f>
        <v/>
      </c>
      <c r="P121" s="235" t="str">
        <f t="shared" si="31"/>
        <v/>
      </c>
      <c r="Q121" s="403" t="str">
        <f t="shared" si="29"/>
        <v/>
      </c>
      <c r="R121" s="209"/>
      <c r="S121" s="15"/>
      <c r="T121" s="8"/>
      <c r="U121" s="8"/>
      <c r="V121" s="8"/>
      <c r="W121" s="8"/>
      <c r="X121" s="50"/>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c r="IS121" s="8"/>
      <c r="IT121" s="8"/>
      <c r="IU121" s="8"/>
      <c r="IV121" s="8"/>
      <c r="IW121" s="8"/>
      <c r="IX121" s="8"/>
      <c r="IY121" s="8"/>
      <c r="IZ121" s="8"/>
      <c r="JA121" s="8"/>
      <c r="JB121" s="8"/>
      <c r="JC121" s="8"/>
      <c r="JD121" s="8"/>
      <c r="JE121" s="8"/>
      <c r="JF121" s="8"/>
      <c r="JG121" s="8"/>
      <c r="JH121" s="8"/>
      <c r="JI121" s="8"/>
      <c r="JJ121" s="8"/>
      <c r="JK121" s="8"/>
      <c r="JL121" s="8"/>
      <c r="JM121" s="8"/>
      <c r="JN121" s="8"/>
      <c r="JO121" s="8"/>
      <c r="JP121" s="8"/>
      <c r="JQ121" s="8"/>
      <c r="JR121" s="8"/>
      <c r="JS121" s="8"/>
      <c r="JT121" s="8"/>
      <c r="JU121" s="8"/>
      <c r="JV121" s="8"/>
      <c r="JW121" s="8"/>
      <c r="JX121" s="8"/>
      <c r="JY121" s="8"/>
      <c r="JZ121" s="8"/>
      <c r="KA121" s="8"/>
      <c r="KB121" s="8"/>
      <c r="KC121" s="8"/>
      <c r="KD121" s="8"/>
      <c r="KE121" s="8"/>
      <c r="KF121" s="8"/>
      <c r="KG121" s="8"/>
      <c r="KH121" s="8"/>
      <c r="KI121" s="8"/>
      <c r="KJ121" s="8"/>
      <c r="KK121" s="8"/>
      <c r="KL121" s="8"/>
      <c r="KM121" s="8"/>
      <c r="KN121" s="8"/>
      <c r="KO121" s="8"/>
      <c r="KP121" s="8"/>
      <c r="KQ121" s="8"/>
      <c r="KR121" s="8"/>
      <c r="KS121" s="8"/>
      <c r="KT121" s="8"/>
      <c r="KU121" s="8"/>
      <c r="KV121" s="8"/>
      <c r="KW121" s="8"/>
      <c r="KX121" s="8"/>
      <c r="KY121" s="8"/>
      <c r="KZ121" s="8"/>
      <c r="LA121" s="8"/>
      <c r="LB121" s="8"/>
      <c r="LC121" s="8"/>
      <c r="LD121" s="8"/>
      <c r="LE121" s="8"/>
      <c r="LF121" s="8"/>
      <c r="LG121" s="8"/>
      <c r="LH121" s="8"/>
      <c r="LI121" s="8"/>
      <c r="LJ121" s="8"/>
      <c r="LK121" s="8"/>
      <c r="LL121" s="8"/>
      <c r="LM121" s="8"/>
      <c r="LN121" s="8"/>
      <c r="LO121" s="8"/>
      <c r="LP121" s="8"/>
      <c r="LQ121" s="8"/>
      <c r="LR121" s="8"/>
      <c r="LS121" s="8"/>
      <c r="LT121" s="8"/>
      <c r="LU121" s="8"/>
      <c r="LV121" s="8"/>
      <c r="LW121" s="8"/>
      <c r="LX121" s="8"/>
      <c r="LY121" s="8"/>
      <c r="LZ121" s="8"/>
      <c r="MA121" s="8"/>
      <c r="MB121" s="8"/>
      <c r="MC121" s="8"/>
      <c r="MD121" s="8"/>
      <c r="ME121" s="8"/>
      <c r="MF121" s="8"/>
      <c r="MG121" s="8"/>
      <c r="MH121" s="8"/>
      <c r="MI121" s="8"/>
      <c r="MJ121" s="8"/>
      <c r="MK121" s="8"/>
      <c r="ML121" s="8"/>
      <c r="MM121" s="8"/>
      <c r="MN121" s="8"/>
      <c r="MO121" s="8"/>
      <c r="MP121" s="8"/>
      <c r="MQ121" s="8"/>
      <c r="MR121" s="8"/>
      <c r="MS121" s="8"/>
      <c r="MT121" s="8"/>
      <c r="MU121" s="8"/>
      <c r="MV121" s="8"/>
      <c r="MW121" s="8"/>
      <c r="MX121" s="8"/>
      <c r="MY121" s="8"/>
      <c r="MZ121" s="8"/>
      <c r="NA121" s="8"/>
      <c r="NB121" s="8"/>
      <c r="NC121" s="8"/>
      <c r="ND121" s="8"/>
      <c r="NE121" s="8"/>
      <c r="NF121" s="8"/>
      <c r="NG121" s="8"/>
      <c r="NH121" s="8"/>
      <c r="NI121" s="8"/>
      <c r="NJ121" s="8"/>
      <c r="NK121" s="8"/>
      <c r="NL121" s="8"/>
      <c r="NM121" s="8"/>
      <c r="NN121" s="8"/>
      <c r="NO121" s="8"/>
      <c r="NP121" s="8"/>
      <c r="NQ121" s="8"/>
      <c r="NR121" s="8"/>
      <c r="NS121" s="8"/>
      <c r="NT121" s="8"/>
      <c r="NU121" s="8"/>
      <c r="NV121" s="8"/>
      <c r="NW121" s="8"/>
      <c r="NX121" s="8"/>
      <c r="NY121" s="8"/>
      <c r="NZ121" s="8"/>
      <c r="OA121" s="8"/>
      <c r="OB121" s="8"/>
      <c r="OC121" s="8"/>
      <c r="OD121" s="8"/>
      <c r="OE121" s="8"/>
      <c r="OF121" s="8"/>
      <c r="OG121" s="8"/>
      <c r="OH121" s="8"/>
      <c r="OI121" s="8"/>
      <c r="OJ121" s="8"/>
      <c r="OK121" s="8"/>
      <c r="OL121" s="8"/>
      <c r="OM121" s="8"/>
      <c r="ON121" s="8"/>
      <c r="OO121" s="8"/>
      <c r="OP121" s="8"/>
      <c r="OQ121" s="8"/>
      <c r="OR121" s="8"/>
      <c r="OS121" s="8"/>
      <c r="OT121" s="8"/>
      <c r="OU121" s="8"/>
      <c r="OV121" s="8"/>
      <c r="OW121" s="8"/>
      <c r="OX121" s="8"/>
      <c r="OY121" s="8"/>
      <c r="OZ121" s="8"/>
      <c r="PA121" s="8"/>
      <c r="PB121" s="8"/>
      <c r="PC121" s="8"/>
      <c r="PD121" s="8"/>
      <c r="PE121" s="8"/>
      <c r="PF121" s="8"/>
      <c r="PG121" s="8"/>
      <c r="PH121" s="8"/>
      <c r="PI121" s="8"/>
      <c r="PJ121" s="8"/>
      <c r="PK121" s="8"/>
      <c r="PL121" s="8"/>
      <c r="PM121" s="8"/>
      <c r="PN121" s="8"/>
      <c r="PO121" s="8"/>
      <c r="PP121" s="8"/>
      <c r="PQ121" s="8"/>
      <c r="PR121" s="8"/>
      <c r="PS121" s="8"/>
      <c r="PT121" s="8"/>
      <c r="PU121" s="8"/>
      <c r="PV121" s="8"/>
      <c r="PW121" s="8"/>
      <c r="PX121" s="8"/>
      <c r="PY121" s="8"/>
      <c r="PZ121" s="8"/>
      <c r="QA121" s="8"/>
      <c r="QB121" s="8"/>
      <c r="QC121" s="8"/>
      <c r="QD121" s="8"/>
      <c r="QE121" s="8"/>
      <c r="QF121" s="8"/>
      <c r="QG121" s="8"/>
      <c r="QH121" s="8"/>
      <c r="QI121" s="8"/>
      <c r="QJ121" s="8"/>
      <c r="QK121" s="8"/>
      <c r="QL121" s="8"/>
      <c r="QM121" s="8"/>
      <c r="QN121" s="8"/>
      <c r="QO121" s="8"/>
      <c r="QP121" s="8"/>
      <c r="QQ121" s="8"/>
      <c r="QR121" s="8"/>
      <c r="QS121" s="8"/>
      <c r="QT121" s="8"/>
      <c r="QU121" s="8"/>
      <c r="QV121" s="8"/>
      <c r="QW121" s="8"/>
      <c r="QX121" s="8"/>
      <c r="QY121" s="8"/>
      <c r="QZ121" s="8"/>
      <c r="RA121" s="8"/>
      <c r="RB121" s="8"/>
      <c r="RC121" s="8"/>
      <c r="RD121" s="8"/>
      <c r="RE121" s="8"/>
      <c r="RF121" s="8"/>
      <c r="RG121" s="8"/>
      <c r="RH121" s="8"/>
      <c r="RI121" s="8"/>
      <c r="RJ121" s="8"/>
      <c r="RK121" s="8"/>
      <c r="RL121" s="8"/>
      <c r="RM121" s="8"/>
      <c r="RN121" s="8"/>
      <c r="RO121" s="8"/>
      <c r="RP121" s="8"/>
      <c r="RQ121" s="8"/>
      <c r="RR121" s="8"/>
      <c r="RS121" s="8"/>
      <c r="RT121" s="8"/>
      <c r="RU121" s="8"/>
      <c r="RV121" s="8"/>
      <c r="RW121" s="8"/>
      <c r="RX121" s="8"/>
      <c r="RY121" s="8"/>
      <c r="RZ121" s="8"/>
      <c r="SA121" s="8"/>
      <c r="SB121" s="8"/>
      <c r="SC121" s="8"/>
      <c r="SD121" s="8"/>
      <c r="SE121" s="8"/>
      <c r="SF121" s="8"/>
      <c r="SG121" s="8"/>
      <c r="SH121" s="8"/>
      <c r="SI121" s="8"/>
      <c r="SJ121" s="8"/>
      <c r="SK121" s="8"/>
      <c r="SL121" s="8"/>
      <c r="SM121" s="8"/>
      <c r="SN121" s="8"/>
      <c r="SO121" s="8"/>
      <c r="SP121" s="8"/>
      <c r="SQ121" s="8"/>
      <c r="SR121" s="8"/>
      <c r="SS121" s="8"/>
      <c r="ST121" s="8"/>
      <c r="SU121" s="8"/>
      <c r="SV121" s="8"/>
      <c r="SW121" s="8"/>
      <c r="SX121" s="8"/>
      <c r="SY121" s="8"/>
      <c r="SZ121" s="8"/>
      <c r="TA121" s="8"/>
      <c r="TB121" s="8"/>
      <c r="TC121" s="8"/>
      <c r="TD121" s="8"/>
      <c r="TE121" s="8"/>
      <c r="TF121" s="8"/>
      <c r="TG121" s="8"/>
      <c r="TH121" s="8"/>
      <c r="TI121" s="8"/>
      <c r="TJ121" s="8"/>
      <c r="TK121" s="8"/>
      <c r="TL121" s="8"/>
      <c r="TM121" s="8"/>
      <c r="TN121" s="8"/>
      <c r="TO121" s="8"/>
      <c r="TP121" s="8"/>
      <c r="TQ121" s="8"/>
      <c r="TR121" s="8"/>
      <c r="TS121" s="8"/>
      <c r="TT121" s="8"/>
      <c r="TU121" s="8"/>
      <c r="TV121" s="8"/>
      <c r="TW121" s="8"/>
      <c r="TX121" s="8"/>
      <c r="TY121" s="8"/>
      <c r="TZ121" s="8"/>
      <c r="UA121" s="8"/>
      <c r="UB121" s="8"/>
      <c r="UC121" s="8"/>
      <c r="UD121" s="8"/>
      <c r="UE121" s="8"/>
      <c r="UF121" s="8"/>
      <c r="UG121" s="8"/>
      <c r="UH121" s="8"/>
      <c r="UI121" s="8"/>
      <c r="UJ121" s="8"/>
      <c r="UK121" s="8"/>
      <c r="UL121" s="8"/>
      <c r="UM121" s="8"/>
      <c r="UN121" s="8"/>
      <c r="UO121" s="8"/>
      <c r="UP121" s="8"/>
      <c r="UQ121" s="8"/>
      <c r="UR121" s="8"/>
      <c r="US121" s="8"/>
      <c r="UT121" s="8"/>
      <c r="UU121" s="8"/>
      <c r="UV121" s="8"/>
      <c r="UW121" s="8"/>
      <c r="UX121" s="8"/>
      <c r="UY121" s="8"/>
      <c r="UZ121" s="8"/>
      <c r="VA121" s="8"/>
      <c r="VB121" s="8"/>
      <c r="VC121" s="8"/>
      <c r="VD121" s="8"/>
      <c r="VE121" s="8"/>
      <c r="VF121" s="8"/>
      <c r="VG121" s="8"/>
      <c r="VH121" s="8"/>
      <c r="VI121" s="8"/>
      <c r="VJ121" s="8"/>
      <c r="VK121" s="8"/>
      <c r="VL121" s="8"/>
      <c r="VM121" s="8"/>
      <c r="VN121" s="8"/>
      <c r="VO121" s="8"/>
      <c r="VP121" s="8"/>
      <c r="VQ121" s="8"/>
      <c r="VR121" s="8"/>
      <c r="VS121" s="8"/>
      <c r="VT121" s="8"/>
      <c r="VU121" s="8"/>
      <c r="VV121" s="8"/>
      <c r="VW121" s="8"/>
      <c r="VX121" s="8"/>
      <c r="VY121" s="8"/>
      <c r="VZ121" s="8"/>
      <c r="WA121" s="8"/>
      <c r="WB121" s="8"/>
      <c r="WC121" s="8"/>
      <c r="WD121" s="8"/>
      <c r="WE121" s="8"/>
      <c r="WF121" s="8"/>
      <c r="WG121" s="8"/>
      <c r="WH121" s="8"/>
      <c r="WI121" s="8"/>
      <c r="WJ121" s="8"/>
      <c r="WK121" s="8"/>
      <c r="WL121" s="8"/>
      <c r="WM121" s="8"/>
      <c r="WN121" s="8"/>
      <c r="WO121" s="8"/>
      <c r="WP121" s="8"/>
      <c r="WQ121" s="8"/>
      <c r="WR121" s="8"/>
      <c r="WS121" s="8"/>
      <c r="WT121" s="8"/>
      <c r="WU121" s="8"/>
      <c r="WV121" s="8"/>
      <c r="WW121" s="8"/>
      <c r="WX121" s="8"/>
      <c r="WY121" s="8"/>
      <c r="WZ121" s="8"/>
      <c r="XA121" s="8"/>
      <c r="XB121" s="8"/>
      <c r="XC121" s="8"/>
      <c r="XD121" s="8"/>
      <c r="XE121" s="8"/>
      <c r="XF121" s="8"/>
      <c r="XG121" s="8"/>
      <c r="XH121" s="8"/>
      <c r="XI121" s="8"/>
      <c r="XJ121" s="8"/>
      <c r="XK121" s="8"/>
      <c r="XL121" s="8"/>
      <c r="XM121" s="8"/>
      <c r="XN121" s="8"/>
      <c r="XO121" s="8"/>
      <c r="XP121" s="8"/>
      <c r="XQ121" s="8"/>
      <c r="XR121" s="8"/>
      <c r="XS121" s="8"/>
      <c r="XT121" s="8"/>
      <c r="XU121" s="8"/>
      <c r="XV121" s="8"/>
      <c r="XW121" s="8"/>
      <c r="XX121" s="8"/>
      <c r="XY121" s="8"/>
      <c r="XZ121" s="8"/>
      <c r="YA121" s="8"/>
      <c r="YB121" s="8"/>
      <c r="YC121" s="8"/>
      <c r="YD121" s="8"/>
      <c r="YE121" s="8"/>
      <c r="YF121" s="8"/>
      <c r="YG121" s="8"/>
      <c r="YH121" s="8"/>
      <c r="YI121" s="8"/>
      <c r="YJ121" s="8"/>
      <c r="YK121" s="8"/>
      <c r="YL121" s="8"/>
      <c r="YM121" s="8"/>
      <c r="YN121" s="8"/>
      <c r="YO121" s="8"/>
      <c r="YP121" s="8"/>
      <c r="YQ121" s="8"/>
      <c r="YR121" s="8"/>
      <c r="YS121" s="8"/>
      <c r="YT121" s="8"/>
      <c r="YU121" s="8"/>
      <c r="YV121" s="8"/>
      <c r="YW121" s="8"/>
      <c r="YX121" s="8"/>
      <c r="YY121" s="8"/>
      <c r="YZ121" s="8"/>
      <c r="ZA121" s="8"/>
      <c r="ZB121" s="8"/>
      <c r="ZC121" s="8"/>
      <c r="ZD121" s="8"/>
      <c r="ZE121" s="8"/>
      <c r="ZF121" s="8"/>
      <c r="ZG121" s="8"/>
      <c r="ZH121" s="8"/>
      <c r="ZI121" s="8"/>
      <c r="ZJ121" s="8"/>
      <c r="ZK121" s="8"/>
      <c r="ZL121" s="8"/>
      <c r="ZM121" s="8"/>
      <c r="ZN121" s="8"/>
      <c r="ZO121" s="8"/>
      <c r="ZP121" s="8"/>
      <c r="ZQ121" s="8"/>
      <c r="ZR121" s="8"/>
      <c r="ZS121" s="8"/>
      <c r="ZT121" s="8"/>
      <c r="ZU121" s="8"/>
      <c r="ZV121" s="8"/>
      <c r="ZW121" s="8"/>
      <c r="ZX121" s="8"/>
      <c r="ZY121" s="8"/>
      <c r="ZZ121" s="8"/>
      <c r="AAA121" s="8"/>
      <c r="AAB121" s="8"/>
      <c r="AAC121" s="8"/>
      <c r="AAD121" s="8"/>
      <c r="AAE121" s="8"/>
      <c r="AAF121" s="8"/>
      <c r="AAG121" s="8"/>
      <c r="AAH121" s="8"/>
      <c r="AAI121" s="8"/>
      <c r="AAJ121" s="8"/>
      <c r="AAK121" s="8"/>
      <c r="AAL121" s="8"/>
      <c r="AAM121" s="8"/>
      <c r="AAN121" s="8"/>
      <c r="AAO121" s="8"/>
      <c r="AAP121" s="8"/>
      <c r="AAQ121" s="8"/>
      <c r="AAR121" s="8"/>
      <c r="AAS121" s="8"/>
      <c r="AAT121" s="8"/>
      <c r="AAU121" s="8"/>
      <c r="AAV121" s="8"/>
      <c r="AAW121" s="8"/>
      <c r="AAX121" s="8"/>
      <c r="AAY121" s="8"/>
      <c r="AAZ121" s="8"/>
      <c r="ABA121" s="8"/>
      <c r="ABB121" s="8"/>
      <c r="ABC121" s="8"/>
      <c r="ABD121" s="8"/>
      <c r="ABE121" s="8"/>
      <c r="ABF121" s="8"/>
      <c r="ABG121" s="8"/>
      <c r="ABH121" s="8"/>
      <c r="ABI121" s="8"/>
      <c r="ABJ121" s="8"/>
      <c r="ABK121" s="8"/>
      <c r="ABL121" s="8"/>
      <c r="ABM121" s="8"/>
      <c r="ABN121" s="8"/>
      <c r="ABO121" s="8"/>
      <c r="ABP121" s="8"/>
      <c r="ABQ121" s="8"/>
      <c r="ABR121" s="8"/>
      <c r="ABS121" s="8"/>
      <c r="ABT121" s="8"/>
      <c r="ABU121" s="8"/>
      <c r="ABV121" s="8"/>
      <c r="ABW121" s="8"/>
      <c r="ABX121" s="8"/>
      <c r="ABY121" s="8"/>
      <c r="ABZ121" s="8"/>
      <c r="ACA121" s="8"/>
      <c r="ACB121" s="8"/>
      <c r="ACC121" s="8"/>
      <c r="ACD121" s="8"/>
      <c r="ACE121" s="8"/>
      <c r="ACF121" s="8"/>
      <c r="ACG121" s="8"/>
      <c r="ACH121" s="8"/>
      <c r="ACI121" s="8"/>
      <c r="ACJ121" s="8"/>
      <c r="ACK121" s="8"/>
      <c r="ACL121" s="8"/>
      <c r="ACM121" s="8"/>
      <c r="ACN121" s="8"/>
      <c r="ACO121" s="8"/>
      <c r="ACP121" s="8"/>
      <c r="ACQ121" s="8"/>
      <c r="ACR121" s="8"/>
      <c r="ACS121" s="8"/>
      <c r="ACT121" s="8"/>
      <c r="ACU121" s="8"/>
      <c r="ACV121" s="8"/>
      <c r="ACW121" s="8"/>
      <c r="ACX121" s="8"/>
      <c r="ACY121" s="8"/>
      <c r="ACZ121" s="8"/>
      <c r="ADA121" s="8"/>
      <c r="ADB121" s="8"/>
      <c r="ADC121" s="8"/>
      <c r="ADD121" s="8"/>
      <c r="ADE121" s="8"/>
      <c r="ADF121" s="8"/>
      <c r="ADG121" s="8"/>
      <c r="ADH121" s="8"/>
      <c r="ADI121" s="8"/>
      <c r="ADJ121" s="8"/>
      <c r="ADK121" s="8"/>
      <c r="ADL121" s="8"/>
      <c r="ADM121" s="8"/>
      <c r="ADN121" s="8"/>
      <c r="ADO121" s="8"/>
      <c r="ADP121" s="8"/>
      <c r="ADQ121" s="8"/>
      <c r="ADR121" s="8"/>
      <c r="ADS121" s="8"/>
      <c r="ADT121" s="8"/>
      <c r="ADU121" s="8"/>
      <c r="ADV121" s="8"/>
      <c r="ADW121" s="8"/>
      <c r="ADX121" s="8"/>
      <c r="ADY121" s="8"/>
      <c r="ADZ121" s="8"/>
      <c r="AEA121" s="8"/>
      <c r="AEB121" s="8"/>
      <c r="AEC121" s="8"/>
      <c r="AED121" s="8"/>
      <c r="AEE121" s="8"/>
      <c r="AEF121" s="8"/>
      <c r="AEG121" s="8"/>
      <c r="AEH121" s="8"/>
      <c r="AEI121" s="8"/>
      <c r="AEJ121" s="8"/>
      <c r="AEK121" s="8"/>
      <c r="AEL121" s="8"/>
      <c r="AEM121" s="8"/>
      <c r="AEN121" s="8"/>
      <c r="AEO121" s="8"/>
      <c r="AEP121" s="8"/>
      <c r="AEQ121" s="8"/>
      <c r="AER121" s="8"/>
      <c r="AES121" s="8"/>
      <c r="AET121" s="8"/>
      <c r="AEU121" s="8"/>
      <c r="AEV121" s="8"/>
      <c r="AEW121" s="8"/>
      <c r="AEX121" s="8"/>
      <c r="AEY121" s="8"/>
      <c r="AEZ121" s="8"/>
      <c r="AFA121" s="8"/>
      <c r="AFB121" s="8"/>
      <c r="AFC121" s="8"/>
      <c r="AFD121" s="8"/>
      <c r="AFE121" s="8"/>
      <c r="AFF121" s="8"/>
      <c r="AFG121" s="8"/>
      <c r="AFH121" s="8"/>
      <c r="AFI121" s="8"/>
      <c r="AFJ121" s="8"/>
      <c r="AFK121" s="8"/>
      <c r="AFL121" s="8"/>
      <c r="AFM121" s="8"/>
      <c r="AFN121" s="8"/>
      <c r="AFO121" s="8"/>
      <c r="AFP121" s="8"/>
      <c r="AFQ121" s="8"/>
      <c r="AFR121" s="8"/>
      <c r="AFS121" s="8"/>
      <c r="AFT121" s="8"/>
      <c r="AFU121" s="8"/>
      <c r="AFV121" s="8"/>
      <c r="AFW121" s="8"/>
      <c r="AFX121" s="8"/>
      <c r="AFY121" s="8"/>
      <c r="AFZ121" s="8"/>
      <c r="AGA121" s="8"/>
      <c r="AGB121" s="8"/>
      <c r="AGC121" s="8"/>
      <c r="AGD121" s="8"/>
      <c r="AGE121" s="8"/>
      <c r="AGF121" s="8"/>
      <c r="AGG121" s="8"/>
      <c r="AGH121" s="8"/>
      <c r="AGI121" s="8"/>
      <c r="AGJ121" s="8"/>
      <c r="AGK121" s="8"/>
      <c r="AGL121" s="8"/>
      <c r="AGM121" s="8"/>
      <c r="AGN121" s="8"/>
      <c r="AGO121" s="8"/>
      <c r="AGP121" s="8"/>
      <c r="AGQ121" s="8"/>
      <c r="AGR121" s="8"/>
      <c r="AGS121" s="8"/>
      <c r="AGT121" s="8"/>
      <c r="AGU121" s="8"/>
      <c r="AGV121" s="8"/>
      <c r="AGW121" s="8"/>
      <c r="AGX121" s="8"/>
      <c r="AGY121" s="8"/>
      <c r="AGZ121" s="8"/>
      <c r="AHA121" s="8"/>
      <c r="AHB121" s="8"/>
      <c r="AHC121" s="8"/>
      <c r="AHD121" s="8"/>
      <c r="AHE121" s="8"/>
      <c r="AHF121" s="8"/>
      <c r="AHG121" s="8"/>
      <c r="AHH121" s="8"/>
      <c r="AHI121" s="8"/>
      <c r="AHJ121" s="8"/>
      <c r="AHK121" s="8"/>
      <c r="AHL121" s="8"/>
      <c r="AHM121" s="8"/>
      <c r="AHN121" s="8"/>
      <c r="AHO121" s="8"/>
      <c r="AHP121" s="8"/>
      <c r="AHQ121" s="8"/>
      <c r="AHR121" s="8"/>
      <c r="AHS121" s="8"/>
      <c r="AHT121" s="8"/>
      <c r="AHU121" s="8"/>
      <c r="AHV121" s="8"/>
      <c r="AHW121" s="8"/>
      <c r="AHX121" s="8"/>
      <c r="AHY121" s="8"/>
      <c r="AHZ121" s="8"/>
      <c r="AIA121" s="8"/>
      <c r="AIB121" s="8"/>
      <c r="AIC121" s="8"/>
      <c r="AID121" s="8"/>
      <c r="AIE121" s="8"/>
      <c r="AIF121" s="8"/>
      <c r="AIG121" s="8"/>
      <c r="AIH121" s="8"/>
      <c r="AII121" s="8"/>
      <c r="AIJ121" s="8"/>
      <c r="AIK121" s="8"/>
      <c r="AIL121" s="8"/>
      <c r="AIM121" s="8"/>
      <c r="AIN121" s="8"/>
      <c r="AIO121" s="8"/>
      <c r="AIP121" s="8"/>
      <c r="AIQ121" s="8"/>
      <c r="AIR121" s="8"/>
      <c r="AIS121" s="8"/>
      <c r="AIT121" s="8"/>
      <c r="AIU121" s="8"/>
      <c r="AIV121" s="8"/>
      <c r="AIW121" s="8"/>
      <c r="AIX121" s="8"/>
      <c r="AIY121" s="8"/>
      <c r="AIZ121" s="8"/>
      <c r="AJA121" s="8"/>
      <c r="AJB121" s="8"/>
      <c r="AJC121" s="8"/>
      <c r="AJD121" s="8"/>
      <c r="AJE121" s="8"/>
      <c r="AJF121" s="8"/>
      <c r="AJG121" s="8"/>
      <c r="AJH121" s="8"/>
      <c r="AJI121" s="8"/>
      <c r="AJJ121" s="8"/>
      <c r="AJK121" s="8"/>
      <c r="AJL121" s="8"/>
      <c r="AJM121" s="8"/>
      <c r="AJN121" s="8"/>
      <c r="AJO121" s="8"/>
      <c r="AJP121" s="8"/>
      <c r="AJQ121" s="8"/>
      <c r="AJR121" s="8"/>
      <c r="AJS121" s="8"/>
      <c r="AJT121" s="8"/>
      <c r="AJU121" s="8"/>
      <c r="AJV121" s="8"/>
      <c r="AJW121" s="8"/>
      <c r="AJX121" s="8"/>
      <c r="AJY121" s="8"/>
      <c r="AJZ121" s="8"/>
      <c r="AKA121" s="8"/>
      <c r="AKB121" s="8"/>
      <c r="AKC121" s="8"/>
      <c r="AKD121" s="8"/>
      <c r="AKE121" s="8"/>
      <c r="AKF121" s="8"/>
      <c r="AKG121" s="8"/>
      <c r="AKH121" s="8"/>
      <c r="AKI121" s="8"/>
      <c r="AKJ121" s="8"/>
      <c r="AKK121" s="8"/>
      <c r="AKL121" s="8"/>
      <c r="AKM121" s="8"/>
      <c r="AKN121" s="8"/>
      <c r="AKO121" s="8"/>
      <c r="AKP121" s="8"/>
      <c r="AKQ121" s="8"/>
      <c r="AKR121" s="8"/>
      <c r="AKS121" s="8"/>
      <c r="AKT121" s="8"/>
      <c r="AKU121" s="8"/>
      <c r="AKV121" s="8"/>
      <c r="AKW121" s="8"/>
      <c r="AKX121" s="8"/>
      <c r="AKY121" s="8"/>
      <c r="AKZ121" s="8"/>
      <c r="ALA121" s="8"/>
      <c r="ALB121" s="8"/>
      <c r="ALC121" s="8"/>
      <c r="ALD121" s="8"/>
      <c r="ALE121" s="8"/>
      <c r="ALF121" s="8"/>
      <c r="ALG121" s="8"/>
      <c r="ALH121" s="8"/>
      <c r="ALI121" s="8"/>
      <c r="ALJ121" s="8"/>
      <c r="ALK121" s="8"/>
      <c r="ALL121" s="8"/>
      <c r="ALM121" s="8"/>
      <c r="ALN121" s="8"/>
      <c r="ALO121" s="8"/>
      <c r="ALP121" s="8"/>
      <c r="ALQ121" s="8"/>
      <c r="ALR121" s="8"/>
      <c r="ALS121" s="8"/>
      <c r="ALT121" s="8"/>
      <c r="ALU121" s="8"/>
      <c r="ALV121" s="8"/>
      <c r="ALW121" s="8"/>
      <c r="ALX121" s="8"/>
      <c r="ALY121" s="8"/>
      <c r="ALZ121" s="8"/>
      <c r="AMA121" s="8"/>
      <c r="AMB121" s="8"/>
      <c r="AMC121" s="8"/>
      <c r="AMD121" s="8"/>
      <c r="AME121" s="8"/>
    </row>
    <row r="122" spans="1:1019" s="158" customFormat="1" ht="15.75">
      <c r="A122" s="224"/>
      <c r="B122" s="225"/>
      <c r="C122" s="236"/>
      <c r="D122" s="236"/>
      <c r="E122" s="236"/>
      <c r="F122" s="237"/>
      <c r="G122" s="228"/>
      <c r="H122" s="238"/>
      <c r="I122" s="230" t="b">
        <f t="shared" si="26"/>
        <v>0</v>
      </c>
      <c r="J122" s="231" t="e">
        <f>VLOOKUP(G122,'3. Fiche prépa conv APL_RS'!$B$33:$H$39,IF(LEFT(A122,3)="PLS",6,IF(LEFT(A122,4)="PLUS",2,IF(LEFT(A122,4)="PLAI",4))))</f>
        <v>#N/A</v>
      </c>
      <c r="K122" s="232"/>
      <c r="L122" s="232"/>
      <c r="M122" s="233">
        <f t="shared" si="30"/>
        <v>0</v>
      </c>
      <c r="N122" s="234"/>
      <c r="O122" s="233" t="str">
        <f>IF($A122="PLAI-adapté",IF($M$8=2,VLOOKUP($N122,Données!$H$6:$L$11,5,0),VLOOKUP($N122,Données!$H$6:$L$11,4,0)),"")</f>
        <v/>
      </c>
      <c r="P122" s="235" t="str">
        <f t="shared" si="31"/>
        <v/>
      </c>
      <c r="Q122" s="403" t="str">
        <f t="shared" si="29"/>
        <v/>
      </c>
      <c r="R122" s="209"/>
      <c r="S122" s="15"/>
      <c r="T122" s="8"/>
      <c r="U122" s="8"/>
      <c r="V122" s="8"/>
      <c r="W122" s="8"/>
      <c r="X122" s="50"/>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c r="HH122" s="8"/>
      <c r="HI122" s="8"/>
      <c r="HJ122" s="8"/>
      <c r="HK122" s="8"/>
      <c r="HL122" s="8"/>
      <c r="HM122" s="8"/>
      <c r="HN122" s="8"/>
      <c r="HO122" s="8"/>
      <c r="HP122" s="8"/>
      <c r="HQ122" s="8"/>
      <c r="HR122" s="8"/>
      <c r="HS122" s="8"/>
      <c r="HT122" s="8"/>
      <c r="HU122" s="8"/>
      <c r="HV122" s="8"/>
      <c r="HW122" s="8"/>
      <c r="HX122" s="8"/>
      <c r="HY122" s="8"/>
      <c r="HZ122" s="8"/>
      <c r="IA122" s="8"/>
      <c r="IB122" s="8"/>
      <c r="IC122" s="8"/>
      <c r="ID122" s="8"/>
      <c r="IE122" s="8"/>
      <c r="IF122" s="8"/>
      <c r="IG122" s="8"/>
      <c r="IH122" s="8"/>
      <c r="II122" s="8"/>
      <c r="IJ122" s="8"/>
      <c r="IK122" s="8"/>
      <c r="IL122" s="8"/>
      <c r="IM122" s="8"/>
      <c r="IN122" s="8"/>
      <c r="IO122" s="8"/>
      <c r="IP122" s="8"/>
      <c r="IQ122" s="8"/>
      <c r="IR122" s="8"/>
      <c r="IS122" s="8"/>
      <c r="IT122" s="8"/>
      <c r="IU122" s="8"/>
      <c r="IV122" s="8"/>
      <c r="IW122" s="8"/>
      <c r="IX122" s="8"/>
      <c r="IY122" s="8"/>
      <c r="IZ122" s="8"/>
      <c r="JA122" s="8"/>
      <c r="JB122" s="8"/>
      <c r="JC122" s="8"/>
      <c r="JD122" s="8"/>
      <c r="JE122" s="8"/>
      <c r="JF122" s="8"/>
      <c r="JG122" s="8"/>
      <c r="JH122" s="8"/>
      <c r="JI122" s="8"/>
      <c r="JJ122" s="8"/>
      <c r="JK122" s="8"/>
      <c r="JL122" s="8"/>
      <c r="JM122" s="8"/>
      <c r="JN122" s="8"/>
      <c r="JO122" s="8"/>
      <c r="JP122" s="8"/>
      <c r="JQ122" s="8"/>
      <c r="JR122" s="8"/>
      <c r="JS122" s="8"/>
      <c r="JT122" s="8"/>
      <c r="JU122" s="8"/>
      <c r="JV122" s="8"/>
      <c r="JW122" s="8"/>
      <c r="JX122" s="8"/>
      <c r="JY122" s="8"/>
      <c r="JZ122" s="8"/>
      <c r="KA122" s="8"/>
      <c r="KB122" s="8"/>
      <c r="KC122" s="8"/>
      <c r="KD122" s="8"/>
      <c r="KE122" s="8"/>
      <c r="KF122" s="8"/>
      <c r="KG122" s="8"/>
      <c r="KH122" s="8"/>
      <c r="KI122" s="8"/>
      <c r="KJ122" s="8"/>
      <c r="KK122" s="8"/>
      <c r="KL122" s="8"/>
      <c r="KM122" s="8"/>
      <c r="KN122" s="8"/>
      <c r="KO122" s="8"/>
      <c r="KP122" s="8"/>
      <c r="KQ122" s="8"/>
      <c r="KR122" s="8"/>
      <c r="KS122" s="8"/>
      <c r="KT122" s="8"/>
      <c r="KU122" s="8"/>
      <c r="KV122" s="8"/>
      <c r="KW122" s="8"/>
      <c r="KX122" s="8"/>
      <c r="KY122" s="8"/>
      <c r="KZ122" s="8"/>
      <c r="LA122" s="8"/>
      <c r="LB122" s="8"/>
      <c r="LC122" s="8"/>
      <c r="LD122" s="8"/>
      <c r="LE122" s="8"/>
      <c r="LF122" s="8"/>
      <c r="LG122" s="8"/>
      <c r="LH122" s="8"/>
      <c r="LI122" s="8"/>
      <c r="LJ122" s="8"/>
      <c r="LK122" s="8"/>
      <c r="LL122" s="8"/>
      <c r="LM122" s="8"/>
      <c r="LN122" s="8"/>
      <c r="LO122" s="8"/>
      <c r="LP122" s="8"/>
      <c r="LQ122" s="8"/>
      <c r="LR122" s="8"/>
      <c r="LS122" s="8"/>
      <c r="LT122" s="8"/>
      <c r="LU122" s="8"/>
      <c r="LV122" s="8"/>
      <c r="LW122" s="8"/>
      <c r="LX122" s="8"/>
      <c r="LY122" s="8"/>
      <c r="LZ122" s="8"/>
      <c r="MA122" s="8"/>
      <c r="MB122" s="8"/>
      <c r="MC122" s="8"/>
      <c r="MD122" s="8"/>
      <c r="ME122" s="8"/>
      <c r="MF122" s="8"/>
      <c r="MG122" s="8"/>
      <c r="MH122" s="8"/>
      <c r="MI122" s="8"/>
      <c r="MJ122" s="8"/>
      <c r="MK122" s="8"/>
      <c r="ML122" s="8"/>
      <c r="MM122" s="8"/>
      <c r="MN122" s="8"/>
      <c r="MO122" s="8"/>
      <c r="MP122" s="8"/>
      <c r="MQ122" s="8"/>
      <c r="MR122" s="8"/>
      <c r="MS122" s="8"/>
      <c r="MT122" s="8"/>
      <c r="MU122" s="8"/>
      <c r="MV122" s="8"/>
      <c r="MW122" s="8"/>
      <c r="MX122" s="8"/>
      <c r="MY122" s="8"/>
      <c r="MZ122" s="8"/>
      <c r="NA122" s="8"/>
      <c r="NB122" s="8"/>
      <c r="NC122" s="8"/>
      <c r="ND122" s="8"/>
      <c r="NE122" s="8"/>
      <c r="NF122" s="8"/>
      <c r="NG122" s="8"/>
      <c r="NH122" s="8"/>
      <c r="NI122" s="8"/>
      <c r="NJ122" s="8"/>
      <c r="NK122" s="8"/>
      <c r="NL122" s="8"/>
      <c r="NM122" s="8"/>
      <c r="NN122" s="8"/>
      <c r="NO122" s="8"/>
      <c r="NP122" s="8"/>
      <c r="NQ122" s="8"/>
      <c r="NR122" s="8"/>
      <c r="NS122" s="8"/>
      <c r="NT122" s="8"/>
      <c r="NU122" s="8"/>
      <c r="NV122" s="8"/>
      <c r="NW122" s="8"/>
      <c r="NX122" s="8"/>
      <c r="NY122" s="8"/>
      <c r="NZ122" s="8"/>
      <c r="OA122" s="8"/>
      <c r="OB122" s="8"/>
      <c r="OC122" s="8"/>
      <c r="OD122" s="8"/>
      <c r="OE122" s="8"/>
      <c r="OF122" s="8"/>
      <c r="OG122" s="8"/>
      <c r="OH122" s="8"/>
      <c r="OI122" s="8"/>
      <c r="OJ122" s="8"/>
      <c r="OK122" s="8"/>
      <c r="OL122" s="8"/>
      <c r="OM122" s="8"/>
      <c r="ON122" s="8"/>
      <c r="OO122" s="8"/>
      <c r="OP122" s="8"/>
      <c r="OQ122" s="8"/>
      <c r="OR122" s="8"/>
      <c r="OS122" s="8"/>
      <c r="OT122" s="8"/>
      <c r="OU122" s="8"/>
      <c r="OV122" s="8"/>
      <c r="OW122" s="8"/>
      <c r="OX122" s="8"/>
      <c r="OY122" s="8"/>
      <c r="OZ122" s="8"/>
      <c r="PA122" s="8"/>
      <c r="PB122" s="8"/>
      <c r="PC122" s="8"/>
      <c r="PD122" s="8"/>
      <c r="PE122" s="8"/>
      <c r="PF122" s="8"/>
      <c r="PG122" s="8"/>
      <c r="PH122" s="8"/>
      <c r="PI122" s="8"/>
      <c r="PJ122" s="8"/>
      <c r="PK122" s="8"/>
      <c r="PL122" s="8"/>
      <c r="PM122" s="8"/>
      <c r="PN122" s="8"/>
      <c r="PO122" s="8"/>
      <c r="PP122" s="8"/>
      <c r="PQ122" s="8"/>
      <c r="PR122" s="8"/>
      <c r="PS122" s="8"/>
      <c r="PT122" s="8"/>
      <c r="PU122" s="8"/>
      <c r="PV122" s="8"/>
      <c r="PW122" s="8"/>
      <c r="PX122" s="8"/>
      <c r="PY122" s="8"/>
      <c r="PZ122" s="8"/>
      <c r="QA122" s="8"/>
      <c r="QB122" s="8"/>
      <c r="QC122" s="8"/>
      <c r="QD122" s="8"/>
      <c r="QE122" s="8"/>
      <c r="QF122" s="8"/>
      <c r="QG122" s="8"/>
      <c r="QH122" s="8"/>
      <c r="QI122" s="8"/>
      <c r="QJ122" s="8"/>
      <c r="QK122" s="8"/>
      <c r="QL122" s="8"/>
      <c r="QM122" s="8"/>
      <c r="QN122" s="8"/>
      <c r="QO122" s="8"/>
      <c r="QP122" s="8"/>
      <c r="QQ122" s="8"/>
      <c r="QR122" s="8"/>
      <c r="QS122" s="8"/>
      <c r="QT122" s="8"/>
      <c r="QU122" s="8"/>
      <c r="QV122" s="8"/>
      <c r="QW122" s="8"/>
      <c r="QX122" s="8"/>
      <c r="QY122" s="8"/>
      <c r="QZ122" s="8"/>
      <c r="RA122" s="8"/>
      <c r="RB122" s="8"/>
      <c r="RC122" s="8"/>
      <c r="RD122" s="8"/>
      <c r="RE122" s="8"/>
      <c r="RF122" s="8"/>
      <c r="RG122" s="8"/>
      <c r="RH122" s="8"/>
      <c r="RI122" s="8"/>
      <c r="RJ122" s="8"/>
      <c r="RK122" s="8"/>
      <c r="RL122" s="8"/>
      <c r="RM122" s="8"/>
      <c r="RN122" s="8"/>
      <c r="RO122" s="8"/>
      <c r="RP122" s="8"/>
      <c r="RQ122" s="8"/>
      <c r="RR122" s="8"/>
      <c r="RS122" s="8"/>
      <c r="RT122" s="8"/>
      <c r="RU122" s="8"/>
      <c r="RV122" s="8"/>
      <c r="RW122" s="8"/>
      <c r="RX122" s="8"/>
      <c r="RY122" s="8"/>
      <c r="RZ122" s="8"/>
      <c r="SA122" s="8"/>
      <c r="SB122" s="8"/>
      <c r="SC122" s="8"/>
      <c r="SD122" s="8"/>
      <c r="SE122" s="8"/>
      <c r="SF122" s="8"/>
      <c r="SG122" s="8"/>
      <c r="SH122" s="8"/>
      <c r="SI122" s="8"/>
      <c r="SJ122" s="8"/>
      <c r="SK122" s="8"/>
      <c r="SL122" s="8"/>
      <c r="SM122" s="8"/>
      <c r="SN122" s="8"/>
      <c r="SO122" s="8"/>
      <c r="SP122" s="8"/>
      <c r="SQ122" s="8"/>
      <c r="SR122" s="8"/>
      <c r="SS122" s="8"/>
      <c r="ST122" s="8"/>
      <c r="SU122" s="8"/>
      <c r="SV122" s="8"/>
      <c r="SW122" s="8"/>
      <c r="SX122" s="8"/>
      <c r="SY122" s="8"/>
      <c r="SZ122" s="8"/>
      <c r="TA122" s="8"/>
      <c r="TB122" s="8"/>
      <c r="TC122" s="8"/>
      <c r="TD122" s="8"/>
      <c r="TE122" s="8"/>
      <c r="TF122" s="8"/>
      <c r="TG122" s="8"/>
      <c r="TH122" s="8"/>
      <c r="TI122" s="8"/>
      <c r="TJ122" s="8"/>
      <c r="TK122" s="8"/>
      <c r="TL122" s="8"/>
      <c r="TM122" s="8"/>
      <c r="TN122" s="8"/>
      <c r="TO122" s="8"/>
      <c r="TP122" s="8"/>
      <c r="TQ122" s="8"/>
      <c r="TR122" s="8"/>
      <c r="TS122" s="8"/>
      <c r="TT122" s="8"/>
      <c r="TU122" s="8"/>
      <c r="TV122" s="8"/>
      <c r="TW122" s="8"/>
      <c r="TX122" s="8"/>
      <c r="TY122" s="8"/>
      <c r="TZ122" s="8"/>
      <c r="UA122" s="8"/>
      <c r="UB122" s="8"/>
      <c r="UC122" s="8"/>
      <c r="UD122" s="8"/>
      <c r="UE122" s="8"/>
      <c r="UF122" s="8"/>
      <c r="UG122" s="8"/>
      <c r="UH122" s="8"/>
      <c r="UI122" s="8"/>
      <c r="UJ122" s="8"/>
      <c r="UK122" s="8"/>
      <c r="UL122" s="8"/>
      <c r="UM122" s="8"/>
      <c r="UN122" s="8"/>
      <c r="UO122" s="8"/>
      <c r="UP122" s="8"/>
      <c r="UQ122" s="8"/>
      <c r="UR122" s="8"/>
      <c r="US122" s="8"/>
      <c r="UT122" s="8"/>
      <c r="UU122" s="8"/>
      <c r="UV122" s="8"/>
      <c r="UW122" s="8"/>
      <c r="UX122" s="8"/>
      <c r="UY122" s="8"/>
      <c r="UZ122" s="8"/>
      <c r="VA122" s="8"/>
      <c r="VB122" s="8"/>
      <c r="VC122" s="8"/>
      <c r="VD122" s="8"/>
      <c r="VE122" s="8"/>
      <c r="VF122" s="8"/>
      <c r="VG122" s="8"/>
      <c r="VH122" s="8"/>
      <c r="VI122" s="8"/>
      <c r="VJ122" s="8"/>
      <c r="VK122" s="8"/>
      <c r="VL122" s="8"/>
      <c r="VM122" s="8"/>
      <c r="VN122" s="8"/>
      <c r="VO122" s="8"/>
      <c r="VP122" s="8"/>
      <c r="VQ122" s="8"/>
      <c r="VR122" s="8"/>
      <c r="VS122" s="8"/>
      <c r="VT122" s="8"/>
      <c r="VU122" s="8"/>
      <c r="VV122" s="8"/>
      <c r="VW122" s="8"/>
      <c r="VX122" s="8"/>
      <c r="VY122" s="8"/>
      <c r="VZ122" s="8"/>
      <c r="WA122" s="8"/>
      <c r="WB122" s="8"/>
      <c r="WC122" s="8"/>
      <c r="WD122" s="8"/>
      <c r="WE122" s="8"/>
      <c r="WF122" s="8"/>
      <c r="WG122" s="8"/>
      <c r="WH122" s="8"/>
      <c r="WI122" s="8"/>
      <c r="WJ122" s="8"/>
      <c r="WK122" s="8"/>
      <c r="WL122" s="8"/>
      <c r="WM122" s="8"/>
      <c r="WN122" s="8"/>
      <c r="WO122" s="8"/>
      <c r="WP122" s="8"/>
      <c r="WQ122" s="8"/>
      <c r="WR122" s="8"/>
      <c r="WS122" s="8"/>
      <c r="WT122" s="8"/>
      <c r="WU122" s="8"/>
      <c r="WV122" s="8"/>
      <c r="WW122" s="8"/>
      <c r="WX122" s="8"/>
      <c r="WY122" s="8"/>
      <c r="WZ122" s="8"/>
      <c r="XA122" s="8"/>
      <c r="XB122" s="8"/>
      <c r="XC122" s="8"/>
      <c r="XD122" s="8"/>
      <c r="XE122" s="8"/>
      <c r="XF122" s="8"/>
      <c r="XG122" s="8"/>
      <c r="XH122" s="8"/>
      <c r="XI122" s="8"/>
      <c r="XJ122" s="8"/>
      <c r="XK122" s="8"/>
      <c r="XL122" s="8"/>
      <c r="XM122" s="8"/>
      <c r="XN122" s="8"/>
      <c r="XO122" s="8"/>
      <c r="XP122" s="8"/>
      <c r="XQ122" s="8"/>
      <c r="XR122" s="8"/>
      <c r="XS122" s="8"/>
      <c r="XT122" s="8"/>
      <c r="XU122" s="8"/>
      <c r="XV122" s="8"/>
      <c r="XW122" s="8"/>
      <c r="XX122" s="8"/>
      <c r="XY122" s="8"/>
      <c r="XZ122" s="8"/>
      <c r="YA122" s="8"/>
      <c r="YB122" s="8"/>
      <c r="YC122" s="8"/>
      <c r="YD122" s="8"/>
      <c r="YE122" s="8"/>
      <c r="YF122" s="8"/>
      <c r="YG122" s="8"/>
      <c r="YH122" s="8"/>
      <c r="YI122" s="8"/>
      <c r="YJ122" s="8"/>
      <c r="YK122" s="8"/>
      <c r="YL122" s="8"/>
      <c r="YM122" s="8"/>
      <c r="YN122" s="8"/>
      <c r="YO122" s="8"/>
      <c r="YP122" s="8"/>
      <c r="YQ122" s="8"/>
      <c r="YR122" s="8"/>
      <c r="YS122" s="8"/>
      <c r="YT122" s="8"/>
      <c r="YU122" s="8"/>
      <c r="YV122" s="8"/>
      <c r="YW122" s="8"/>
      <c r="YX122" s="8"/>
      <c r="YY122" s="8"/>
      <c r="YZ122" s="8"/>
      <c r="ZA122" s="8"/>
      <c r="ZB122" s="8"/>
      <c r="ZC122" s="8"/>
      <c r="ZD122" s="8"/>
      <c r="ZE122" s="8"/>
      <c r="ZF122" s="8"/>
      <c r="ZG122" s="8"/>
      <c r="ZH122" s="8"/>
      <c r="ZI122" s="8"/>
      <c r="ZJ122" s="8"/>
      <c r="ZK122" s="8"/>
      <c r="ZL122" s="8"/>
      <c r="ZM122" s="8"/>
      <c r="ZN122" s="8"/>
      <c r="ZO122" s="8"/>
      <c r="ZP122" s="8"/>
      <c r="ZQ122" s="8"/>
      <c r="ZR122" s="8"/>
      <c r="ZS122" s="8"/>
      <c r="ZT122" s="8"/>
      <c r="ZU122" s="8"/>
      <c r="ZV122" s="8"/>
      <c r="ZW122" s="8"/>
      <c r="ZX122" s="8"/>
      <c r="ZY122" s="8"/>
      <c r="ZZ122" s="8"/>
      <c r="AAA122" s="8"/>
      <c r="AAB122" s="8"/>
      <c r="AAC122" s="8"/>
      <c r="AAD122" s="8"/>
      <c r="AAE122" s="8"/>
      <c r="AAF122" s="8"/>
      <c r="AAG122" s="8"/>
      <c r="AAH122" s="8"/>
      <c r="AAI122" s="8"/>
      <c r="AAJ122" s="8"/>
      <c r="AAK122" s="8"/>
      <c r="AAL122" s="8"/>
      <c r="AAM122" s="8"/>
      <c r="AAN122" s="8"/>
      <c r="AAO122" s="8"/>
      <c r="AAP122" s="8"/>
      <c r="AAQ122" s="8"/>
      <c r="AAR122" s="8"/>
      <c r="AAS122" s="8"/>
      <c r="AAT122" s="8"/>
      <c r="AAU122" s="8"/>
      <c r="AAV122" s="8"/>
      <c r="AAW122" s="8"/>
      <c r="AAX122" s="8"/>
      <c r="AAY122" s="8"/>
      <c r="AAZ122" s="8"/>
      <c r="ABA122" s="8"/>
      <c r="ABB122" s="8"/>
      <c r="ABC122" s="8"/>
      <c r="ABD122" s="8"/>
      <c r="ABE122" s="8"/>
      <c r="ABF122" s="8"/>
      <c r="ABG122" s="8"/>
      <c r="ABH122" s="8"/>
      <c r="ABI122" s="8"/>
      <c r="ABJ122" s="8"/>
      <c r="ABK122" s="8"/>
      <c r="ABL122" s="8"/>
      <c r="ABM122" s="8"/>
      <c r="ABN122" s="8"/>
      <c r="ABO122" s="8"/>
      <c r="ABP122" s="8"/>
      <c r="ABQ122" s="8"/>
      <c r="ABR122" s="8"/>
      <c r="ABS122" s="8"/>
      <c r="ABT122" s="8"/>
      <c r="ABU122" s="8"/>
      <c r="ABV122" s="8"/>
      <c r="ABW122" s="8"/>
      <c r="ABX122" s="8"/>
      <c r="ABY122" s="8"/>
      <c r="ABZ122" s="8"/>
      <c r="ACA122" s="8"/>
      <c r="ACB122" s="8"/>
      <c r="ACC122" s="8"/>
      <c r="ACD122" s="8"/>
      <c r="ACE122" s="8"/>
      <c r="ACF122" s="8"/>
      <c r="ACG122" s="8"/>
      <c r="ACH122" s="8"/>
      <c r="ACI122" s="8"/>
      <c r="ACJ122" s="8"/>
      <c r="ACK122" s="8"/>
      <c r="ACL122" s="8"/>
      <c r="ACM122" s="8"/>
      <c r="ACN122" s="8"/>
      <c r="ACO122" s="8"/>
      <c r="ACP122" s="8"/>
      <c r="ACQ122" s="8"/>
      <c r="ACR122" s="8"/>
      <c r="ACS122" s="8"/>
      <c r="ACT122" s="8"/>
      <c r="ACU122" s="8"/>
      <c r="ACV122" s="8"/>
      <c r="ACW122" s="8"/>
      <c r="ACX122" s="8"/>
      <c r="ACY122" s="8"/>
      <c r="ACZ122" s="8"/>
      <c r="ADA122" s="8"/>
      <c r="ADB122" s="8"/>
      <c r="ADC122" s="8"/>
      <c r="ADD122" s="8"/>
      <c r="ADE122" s="8"/>
      <c r="ADF122" s="8"/>
      <c r="ADG122" s="8"/>
      <c r="ADH122" s="8"/>
      <c r="ADI122" s="8"/>
      <c r="ADJ122" s="8"/>
      <c r="ADK122" s="8"/>
      <c r="ADL122" s="8"/>
      <c r="ADM122" s="8"/>
      <c r="ADN122" s="8"/>
      <c r="ADO122" s="8"/>
      <c r="ADP122" s="8"/>
      <c r="ADQ122" s="8"/>
      <c r="ADR122" s="8"/>
      <c r="ADS122" s="8"/>
      <c r="ADT122" s="8"/>
      <c r="ADU122" s="8"/>
      <c r="ADV122" s="8"/>
      <c r="ADW122" s="8"/>
      <c r="ADX122" s="8"/>
      <c r="ADY122" s="8"/>
      <c r="ADZ122" s="8"/>
      <c r="AEA122" s="8"/>
      <c r="AEB122" s="8"/>
      <c r="AEC122" s="8"/>
      <c r="AED122" s="8"/>
      <c r="AEE122" s="8"/>
      <c r="AEF122" s="8"/>
      <c r="AEG122" s="8"/>
      <c r="AEH122" s="8"/>
      <c r="AEI122" s="8"/>
      <c r="AEJ122" s="8"/>
      <c r="AEK122" s="8"/>
      <c r="AEL122" s="8"/>
      <c r="AEM122" s="8"/>
      <c r="AEN122" s="8"/>
      <c r="AEO122" s="8"/>
      <c r="AEP122" s="8"/>
      <c r="AEQ122" s="8"/>
      <c r="AER122" s="8"/>
      <c r="AES122" s="8"/>
      <c r="AET122" s="8"/>
      <c r="AEU122" s="8"/>
      <c r="AEV122" s="8"/>
      <c r="AEW122" s="8"/>
      <c r="AEX122" s="8"/>
      <c r="AEY122" s="8"/>
      <c r="AEZ122" s="8"/>
      <c r="AFA122" s="8"/>
      <c r="AFB122" s="8"/>
      <c r="AFC122" s="8"/>
      <c r="AFD122" s="8"/>
      <c r="AFE122" s="8"/>
      <c r="AFF122" s="8"/>
      <c r="AFG122" s="8"/>
      <c r="AFH122" s="8"/>
      <c r="AFI122" s="8"/>
      <c r="AFJ122" s="8"/>
      <c r="AFK122" s="8"/>
      <c r="AFL122" s="8"/>
      <c r="AFM122" s="8"/>
      <c r="AFN122" s="8"/>
      <c r="AFO122" s="8"/>
      <c r="AFP122" s="8"/>
      <c r="AFQ122" s="8"/>
      <c r="AFR122" s="8"/>
      <c r="AFS122" s="8"/>
      <c r="AFT122" s="8"/>
      <c r="AFU122" s="8"/>
      <c r="AFV122" s="8"/>
      <c r="AFW122" s="8"/>
      <c r="AFX122" s="8"/>
      <c r="AFY122" s="8"/>
      <c r="AFZ122" s="8"/>
      <c r="AGA122" s="8"/>
      <c r="AGB122" s="8"/>
      <c r="AGC122" s="8"/>
      <c r="AGD122" s="8"/>
      <c r="AGE122" s="8"/>
      <c r="AGF122" s="8"/>
      <c r="AGG122" s="8"/>
      <c r="AGH122" s="8"/>
      <c r="AGI122" s="8"/>
      <c r="AGJ122" s="8"/>
      <c r="AGK122" s="8"/>
      <c r="AGL122" s="8"/>
      <c r="AGM122" s="8"/>
      <c r="AGN122" s="8"/>
      <c r="AGO122" s="8"/>
      <c r="AGP122" s="8"/>
      <c r="AGQ122" s="8"/>
      <c r="AGR122" s="8"/>
      <c r="AGS122" s="8"/>
      <c r="AGT122" s="8"/>
      <c r="AGU122" s="8"/>
      <c r="AGV122" s="8"/>
      <c r="AGW122" s="8"/>
      <c r="AGX122" s="8"/>
      <c r="AGY122" s="8"/>
      <c r="AGZ122" s="8"/>
      <c r="AHA122" s="8"/>
      <c r="AHB122" s="8"/>
      <c r="AHC122" s="8"/>
      <c r="AHD122" s="8"/>
      <c r="AHE122" s="8"/>
      <c r="AHF122" s="8"/>
      <c r="AHG122" s="8"/>
      <c r="AHH122" s="8"/>
      <c r="AHI122" s="8"/>
      <c r="AHJ122" s="8"/>
      <c r="AHK122" s="8"/>
      <c r="AHL122" s="8"/>
      <c r="AHM122" s="8"/>
      <c r="AHN122" s="8"/>
      <c r="AHO122" s="8"/>
      <c r="AHP122" s="8"/>
      <c r="AHQ122" s="8"/>
      <c r="AHR122" s="8"/>
      <c r="AHS122" s="8"/>
      <c r="AHT122" s="8"/>
      <c r="AHU122" s="8"/>
      <c r="AHV122" s="8"/>
      <c r="AHW122" s="8"/>
      <c r="AHX122" s="8"/>
      <c r="AHY122" s="8"/>
      <c r="AHZ122" s="8"/>
      <c r="AIA122" s="8"/>
      <c r="AIB122" s="8"/>
      <c r="AIC122" s="8"/>
      <c r="AID122" s="8"/>
      <c r="AIE122" s="8"/>
      <c r="AIF122" s="8"/>
      <c r="AIG122" s="8"/>
      <c r="AIH122" s="8"/>
      <c r="AII122" s="8"/>
      <c r="AIJ122" s="8"/>
      <c r="AIK122" s="8"/>
      <c r="AIL122" s="8"/>
      <c r="AIM122" s="8"/>
      <c r="AIN122" s="8"/>
      <c r="AIO122" s="8"/>
      <c r="AIP122" s="8"/>
      <c r="AIQ122" s="8"/>
      <c r="AIR122" s="8"/>
      <c r="AIS122" s="8"/>
      <c r="AIT122" s="8"/>
      <c r="AIU122" s="8"/>
      <c r="AIV122" s="8"/>
      <c r="AIW122" s="8"/>
      <c r="AIX122" s="8"/>
      <c r="AIY122" s="8"/>
      <c r="AIZ122" s="8"/>
      <c r="AJA122" s="8"/>
      <c r="AJB122" s="8"/>
      <c r="AJC122" s="8"/>
      <c r="AJD122" s="8"/>
      <c r="AJE122" s="8"/>
      <c r="AJF122" s="8"/>
      <c r="AJG122" s="8"/>
      <c r="AJH122" s="8"/>
      <c r="AJI122" s="8"/>
      <c r="AJJ122" s="8"/>
      <c r="AJK122" s="8"/>
      <c r="AJL122" s="8"/>
      <c r="AJM122" s="8"/>
      <c r="AJN122" s="8"/>
      <c r="AJO122" s="8"/>
      <c r="AJP122" s="8"/>
      <c r="AJQ122" s="8"/>
      <c r="AJR122" s="8"/>
      <c r="AJS122" s="8"/>
      <c r="AJT122" s="8"/>
      <c r="AJU122" s="8"/>
      <c r="AJV122" s="8"/>
      <c r="AJW122" s="8"/>
      <c r="AJX122" s="8"/>
      <c r="AJY122" s="8"/>
      <c r="AJZ122" s="8"/>
      <c r="AKA122" s="8"/>
      <c r="AKB122" s="8"/>
      <c r="AKC122" s="8"/>
      <c r="AKD122" s="8"/>
      <c r="AKE122" s="8"/>
      <c r="AKF122" s="8"/>
      <c r="AKG122" s="8"/>
      <c r="AKH122" s="8"/>
      <c r="AKI122" s="8"/>
      <c r="AKJ122" s="8"/>
      <c r="AKK122" s="8"/>
      <c r="AKL122" s="8"/>
      <c r="AKM122" s="8"/>
      <c r="AKN122" s="8"/>
      <c r="AKO122" s="8"/>
      <c r="AKP122" s="8"/>
      <c r="AKQ122" s="8"/>
      <c r="AKR122" s="8"/>
      <c r="AKS122" s="8"/>
      <c r="AKT122" s="8"/>
      <c r="AKU122" s="8"/>
      <c r="AKV122" s="8"/>
      <c r="AKW122" s="8"/>
      <c r="AKX122" s="8"/>
      <c r="AKY122" s="8"/>
      <c r="AKZ122" s="8"/>
      <c r="ALA122" s="8"/>
      <c r="ALB122" s="8"/>
      <c r="ALC122" s="8"/>
      <c r="ALD122" s="8"/>
      <c r="ALE122" s="8"/>
      <c r="ALF122" s="8"/>
      <c r="ALG122" s="8"/>
      <c r="ALH122" s="8"/>
      <c r="ALI122" s="8"/>
      <c r="ALJ122" s="8"/>
      <c r="ALK122" s="8"/>
      <c r="ALL122" s="8"/>
      <c r="ALM122" s="8"/>
      <c r="ALN122" s="8"/>
      <c r="ALO122" s="8"/>
      <c r="ALP122" s="8"/>
      <c r="ALQ122" s="8"/>
      <c r="ALR122" s="8"/>
      <c r="ALS122" s="8"/>
      <c r="ALT122" s="8"/>
      <c r="ALU122" s="8"/>
      <c r="ALV122" s="8"/>
      <c r="ALW122" s="8"/>
      <c r="ALX122" s="8"/>
      <c r="ALY122" s="8"/>
      <c r="ALZ122" s="8"/>
      <c r="AMA122" s="8"/>
      <c r="AMB122" s="8"/>
      <c r="AMC122" s="8"/>
      <c r="AMD122" s="8"/>
      <c r="AME122" s="8"/>
    </row>
    <row r="123" spans="1:1019" s="158" customFormat="1" ht="15.75">
      <c r="A123" s="224"/>
      <c r="B123" s="225"/>
      <c r="C123" s="236"/>
      <c r="D123" s="236"/>
      <c r="E123" s="236"/>
      <c r="F123" s="237"/>
      <c r="G123" s="228"/>
      <c r="H123" s="238"/>
      <c r="I123" s="230" t="b">
        <f t="shared" si="26"/>
        <v>0</v>
      </c>
      <c r="J123" s="231" t="e">
        <f>VLOOKUP(G123,'3. Fiche prépa conv APL_RS'!$B$33:$H$39,IF(LEFT(A123,3)="PLS",6,IF(LEFT(A123,4)="PLUS",2,IF(LEFT(A123,4)="PLAI",4))))</f>
        <v>#N/A</v>
      </c>
      <c r="K123" s="232"/>
      <c r="L123" s="232"/>
      <c r="M123" s="233">
        <f t="shared" si="30"/>
        <v>0</v>
      </c>
      <c r="N123" s="234"/>
      <c r="O123" s="233" t="str">
        <f>IF($A123="PLAI-adapté",IF($M$8=2,VLOOKUP($N123,Données!$H$6:$L$11,5,0),VLOOKUP($N123,Données!$H$6:$L$11,4,0)),"")</f>
        <v/>
      </c>
      <c r="P123" s="235" t="str">
        <f t="shared" si="31"/>
        <v/>
      </c>
      <c r="Q123" s="403" t="str">
        <f t="shared" si="29"/>
        <v/>
      </c>
      <c r="R123" s="209"/>
      <c r="S123" s="15"/>
      <c r="T123" s="8"/>
      <c r="U123" s="8"/>
      <c r="V123" s="8"/>
      <c r="W123" s="8"/>
      <c r="X123" s="50"/>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c r="II123" s="8"/>
      <c r="IJ123" s="8"/>
      <c r="IK123" s="8"/>
      <c r="IL123" s="8"/>
      <c r="IM123" s="8"/>
      <c r="IN123" s="8"/>
      <c r="IO123" s="8"/>
      <c r="IP123" s="8"/>
      <c r="IQ123" s="8"/>
      <c r="IR123" s="8"/>
      <c r="IS123" s="8"/>
      <c r="IT123" s="8"/>
      <c r="IU123" s="8"/>
      <c r="IV123" s="8"/>
      <c r="IW123" s="8"/>
      <c r="IX123" s="8"/>
      <c r="IY123" s="8"/>
      <c r="IZ123" s="8"/>
      <c r="JA123" s="8"/>
      <c r="JB123" s="8"/>
      <c r="JC123" s="8"/>
      <c r="JD123" s="8"/>
      <c r="JE123" s="8"/>
      <c r="JF123" s="8"/>
      <c r="JG123" s="8"/>
      <c r="JH123" s="8"/>
      <c r="JI123" s="8"/>
      <c r="JJ123" s="8"/>
      <c r="JK123" s="8"/>
      <c r="JL123" s="8"/>
      <c r="JM123" s="8"/>
      <c r="JN123" s="8"/>
      <c r="JO123" s="8"/>
      <c r="JP123" s="8"/>
      <c r="JQ123" s="8"/>
      <c r="JR123" s="8"/>
      <c r="JS123" s="8"/>
      <c r="JT123" s="8"/>
      <c r="JU123" s="8"/>
      <c r="JV123" s="8"/>
      <c r="JW123" s="8"/>
      <c r="JX123" s="8"/>
      <c r="JY123" s="8"/>
      <c r="JZ123" s="8"/>
      <c r="KA123" s="8"/>
      <c r="KB123" s="8"/>
      <c r="KC123" s="8"/>
      <c r="KD123" s="8"/>
      <c r="KE123" s="8"/>
      <c r="KF123" s="8"/>
      <c r="KG123" s="8"/>
      <c r="KH123" s="8"/>
      <c r="KI123" s="8"/>
      <c r="KJ123" s="8"/>
      <c r="KK123" s="8"/>
      <c r="KL123" s="8"/>
      <c r="KM123" s="8"/>
      <c r="KN123" s="8"/>
      <c r="KO123" s="8"/>
      <c r="KP123" s="8"/>
      <c r="KQ123" s="8"/>
      <c r="KR123" s="8"/>
      <c r="KS123" s="8"/>
      <c r="KT123" s="8"/>
      <c r="KU123" s="8"/>
      <c r="KV123" s="8"/>
      <c r="KW123" s="8"/>
      <c r="KX123" s="8"/>
      <c r="KY123" s="8"/>
      <c r="KZ123" s="8"/>
      <c r="LA123" s="8"/>
      <c r="LB123" s="8"/>
      <c r="LC123" s="8"/>
      <c r="LD123" s="8"/>
      <c r="LE123" s="8"/>
      <c r="LF123" s="8"/>
      <c r="LG123" s="8"/>
      <c r="LH123" s="8"/>
      <c r="LI123" s="8"/>
      <c r="LJ123" s="8"/>
      <c r="LK123" s="8"/>
      <c r="LL123" s="8"/>
      <c r="LM123" s="8"/>
      <c r="LN123" s="8"/>
      <c r="LO123" s="8"/>
      <c r="LP123" s="8"/>
      <c r="LQ123" s="8"/>
      <c r="LR123" s="8"/>
      <c r="LS123" s="8"/>
      <c r="LT123" s="8"/>
      <c r="LU123" s="8"/>
      <c r="LV123" s="8"/>
      <c r="LW123" s="8"/>
      <c r="LX123" s="8"/>
      <c r="LY123" s="8"/>
      <c r="LZ123" s="8"/>
      <c r="MA123" s="8"/>
      <c r="MB123" s="8"/>
      <c r="MC123" s="8"/>
      <c r="MD123" s="8"/>
      <c r="ME123" s="8"/>
      <c r="MF123" s="8"/>
      <c r="MG123" s="8"/>
      <c r="MH123" s="8"/>
      <c r="MI123" s="8"/>
      <c r="MJ123" s="8"/>
      <c r="MK123" s="8"/>
      <c r="ML123" s="8"/>
      <c r="MM123" s="8"/>
      <c r="MN123" s="8"/>
      <c r="MO123" s="8"/>
      <c r="MP123" s="8"/>
      <c r="MQ123" s="8"/>
      <c r="MR123" s="8"/>
      <c r="MS123" s="8"/>
      <c r="MT123" s="8"/>
      <c r="MU123" s="8"/>
      <c r="MV123" s="8"/>
      <c r="MW123" s="8"/>
      <c r="MX123" s="8"/>
      <c r="MY123" s="8"/>
      <c r="MZ123" s="8"/>
      <c r="NA123" s="8"/>
      <c r="NB123" s="8"/>
      <c r="NC123" s="8"/>
      <c r="ND123" s="8"/>
      <c r="NE123" s="8"/>
      <c r="NF123" s="8"/>
      <c r="NG123" s="8"/>
      <c r="NH123" s="8"/>
      <c r="NI123" s="8"/>
      <c r="NJ123" s="8"/>
      <c r="NK123" s="8"/>
      <c r="NL123" s="8"/>
      <c r="NM123" s="8"/>
      <c r="NN123" s="8"/>
      <c r="NO123" s="8"/>
      <c r="NP123" s="8"/>
      <c r="NQ123" s="8"/>
      <c r="NR123" s="8"/>
      <c r="NS123" s="8"/>
      <c r="NT123" s="8"/>
      <c r="NU123" s="8"/>
      <c r="NV123" s="8"/>
      <c r="NW123" s="8"/>
      <c r="NX123" s="8"/>
      <c r="NY123" s="8"/>
      <c r="NZ123" s="8"/>
      <c r="OA123" s="8"/>
      <c r="OB123" s="8"/>
      <c r="OC123" s="8"/>
      <c r="OD123" s="8"/>
      <c r="OE123" s="8"/>
      <c r="OF123" s="8"/>
      <c r="OG123" s="8"/>
      <c r="OH123" s="8"/>
      <c r="OI123" s="8"/>
      <c r="OJ123" s="8"/>
      <c r="OK123" s="8"/>
      <c r="OL123" s="8"/>
      <c r="OM123" s="8"/>
      <c r="ON123" s="8"/>
      <c r="OO123" s="8"/>
      <c r="OP123" s="8"/>
      <c r="OQ123" s="8"/>
      <c r="OR123" s="8"/>
      <c r="OS123" s="8"/>
      <c r="OT123" s="8"/>
      <c r="OU123" s="8"/>
      <c r="OV123" s="8"/>
      <c r="OW123" s="8"/>
      <c r="OX123" s="8"/>
      <c r="OY123" s="8"/>
      <c r="OZ123" s="8"/>
      <c r="PA123" s="8"/>
      <c r="PB123" s="8"/>
      <c r="PC123" s="8"/>
      <c r="PD123" s="8"/>
      <c r="PE123" s="8"/>
      <c r="PF123" s="8"/>
      <c r="PG123" s="8"/>
      <c r="PH123" s="8"/>
      <c r="PI123" s="8"/>
      <c r="PJ123" s="8"/>
      <c r="PK123" s="8"/>
      <c r="PL123" s="8"/>
      <c r="PM123" s="8"/>
      <c r="PN123" s="8"/>
      <c r="PO123" s="8"/>
      <c r="PP123" s="8"/>
      <c r="PQ123" s="8"/>
      <c r="PR123" s="8"/>
      <c r="PS123" s="8"/>
      <c r="PT123" s="8"/>
      <c r="PU123" s="8"/>
      <c r="PV123" s="8"/>
      <c r="PW123" s="8"/>
      <c r="PX123" s="8"/>
      <c r="PY123" s="8"/>
      <c r="PZ123" s="8"/>
      <c r="QA123" s="8"/>
      <c r="QB123" s="8"/>
      <c r="QC123" s="8"/>
      <c r="QD123" s="8"/>
      <c r="QE123" s="8"/>
      <c r="QF123" s="8"/>
      <c r="QG123" s="8"/>
      <c r="QH123" s="8"/>
      <c r="QI123" s="8"/>
      <c r="QJ123" s="8"/>
      <c r="QK123" s="8"/>
      <c r="QL123" s="8"/>
      <c r="QM123" s="8"/>
      <c r="QN123" s="8"/>
      <c r="QO123" s="8"/>
      <c r="QP123" s="8"/>
      <c r="QQ123" s="8"/>
      <c r="QR123" s="8"/>
      <c r="QS123" s="8"/>
      <c r="QT123" s="8"/>
      <c r="QU123" s="8"/>
      <c r="QV123" s="8"/>
      <c r="QW123" s="8"/>
      <c r="QX123" s="8"/>
      <c r="QY123" s="8"/>
      <c r="QZ123" s="8"/>
      <c r="RA123" s="8"/>
      <c r="RB123" s="8"/>
      <c r="RC123" s="8"/>
      <c r="RD123" s="8"/>
      <c r="RE123" s="8"/>
      <c r="RF123" s="8"/>
      <c r="RG123" s="8"/>
      <c r="RH123" s="8"/>
      <c r="RI123" s="8"/>
      <c r="RJ123" s="8"/>
      <c r="RK123" s="8"/>
      <c r="RL123" s="8"/>
      <c r="RM123" s="8"/>
      <c r="RN123" s="8"/>
      <c r="RO123" s="8"/>
      <c r="RP123" s="8"/>
      <c r="RQ123" s="8"/>
      <c r="RR123" s="8"/>
      <c r="RS123" s="8"/>
      <c r="RT123" s="8"/>
      <c r="RU123" s="8"/>
      <c r="RV123" s="8"/>
      <c r="RW123" s="8"/>
      <c r="RX123" s="8"/>
      <c r="RY123" s="8"/>
      <c r="RZ123" s="8"/>
      <c r="SA123" s="8"/>
      <c r="SB123" s="8"/>
      <c r="SC123" s="8"/>
      <c r="SD123" s="8"/>
      <c r="SE123" s="8"/>
      <c r="SF123" s="8"/>
      <c r="SG123" s="8"/>
      <c r="SH123" s="8"/>
      <c r="SI123" s="8"/>
      <c r="SJ123" s="8"/>
      <c r="SK123" s="8"/>
      <c r="SL123" s="8"/>
      <c r="SM123" s="8"/>
      <c r="SN123" s="8"/>
      <c r="SO123" s="8"/>
      <c r="SP123" s="8"/>
      <c r="SQ123" s="8"/>
      <c r="SR123" s="8"/>
      <c r="SS123" s="8"/>
      <c r="ST123" s="8"/>
      <c r="SU123" s="8"/>
      <c r="SV123" s="8"/>
      <c r="SW123" s="8"/>
      <c r="SX123" s="8"/>
      <c r="SY123" s="8"/>
      <c r="SZ123" s="8"/>
      <c r="TA123" s="8"/>
      <c r="TB123" s="8"/>
      <c r="TC123" s="8"/>
      <c r="TD123" s="8"/>
      <c r="TE123" s="8"/>
      <c r="TF123" s="8"/>
      <c r="TG123" s="8"/>
      <c r="TH123" s="8"/>
      <c r="TI123" s="8"/>
      <c r="TJ123" s="8"/>
      <c r="TK123" s="8"/>
      <c r="TL123" s="8"/>
      <c r="TM123" s="8"/>
      <c r="TN123" s="8"/>
      <c r="TO123" s="8"/>
      <c r="TP123" s="8"/>
      <c r="TQ123" s="8"/>
      <c r="TR123" s="8"/>
      <c r="TS123" s="8"/>
      <c r="TT123" s="8"/>
      <c r="TU123" s="8"/>
      <c r="TV123" s="8"/>
      <c r="TW123" s="8"/>
      <c r="TX123" s="8"/>
      <c r="TY123" s="8"/>
      <c r="TZ123" s="8"/>
      <c r="UA123" s="8"/>
      <c r="UB123" s="8"/>
      <c r="UC123" s="8"/>
      <c r="UD123" s="8"/>
      <c r="UE123" s="8"/>
      <c r="UF123" s="8"/>
      <c r="UG123" s="8"/>
      <c r="UH123" s="8"/>
      <c r="UI123" s="8"/>
      <c r="UJ123" s="8"/>
      <c r="UK123" s="8"/>
      <c r="UL123" s="8"/>
      <c r="UM123" s="8"/>
      <c r="UN123" s="8"/>
      <c r="UO123" s="8"/>
      <c r="UP123" s="8"/>
      <c r="UQ123" s="8"/>
      <c r="UR123" s="8"/>
      <c r="US123" s="8"/>
      <c r="UT123" s="8"/>
      <c r="UU123" s="8"/>
      <c r="UV123" s="8"/>
      <c r="UW123" s="8"/>
      <c r="UX123" s="8"/>
      <c r="UY123" s="8"/>
      <c r="UZ123" s="8"/>
      <c r="VA123" s="8"/>
      <c r="VB123" s="8"/>
      <c r="VC123" s="8"/>
      <c r="VD123" s="8"/>
      <c r="VE123" s="8"/>
      <c r="VF123" s="8"/>
      <c r="VG123" s="8"/>
      <c r="VH123" s="8"/>
      <c r="VI123" s="8"/>
      <c r="VJ123" s="8"/>
      <c r="VK123" s="8"/>
      <c r="VL123" s="8"/>
      <c r="VM123" s="8"/>
      <c r="VN123" s="8"/>
      <c r="VO123" s="8"/>
      <c r="VP123" s="8"/>
      <c r="VQ123" s="8"/>
      <c r="VR123" s="8"/>
      <c r="VS123" s="8"/>
      <c r="VT123" s="8"/>
      <c r="VU123" s="8"/>
      <c r="VV123" s="8"/>
      <c r="VW123" s="8"/>
      <c r="VX123" s="8"/>
      <c r="VY123" s="8"/>
      <c r="VZ123" s="8"/>
      <c r="WA123" s="8"/>
      <c r="WB123" s="8"/>
      <c r="WC123" s="8"/>
      <c r="WD123" s="8"/>
      <c r="WE123" s="8"/>
      <c r="WF123" s="8"/>
      <c r="WG123" s="8"/>
      <c r="WH123" s="8"/>
      <c r="WI123" s="8"/>
      <c r="WJ123" s="8"/>
      <c r="WK123" s="8"/>
      <c r="WL123" s="8"/>
      <c r="WM123" s="8"/>
      <c r="WN123" s="8"/>
      <c r="WO123" s="8"/>
      <c r="WP123" s="8"/>
      <c r="WQ123" s="8"/>
      <c r="WR123" s="8"/>
      <c r="WS123" s="8"/>
      <c r="WT123" s="8"/>
      <c r="WU123" s="8"/>
      <c r="WV123" s="8"/>
      <c r="WW123" s="8"/>
      <c r="WX123" s="8"/>
      <c r="WY123" s="8"/>
      <c r="WZ123" s="8"/>
      <c r="XA123" s="8"/>
      <c r="XB123" s="8"/>
      <c r="XC123" s="8"/>
      <c r="XD123" s="8"/>
      <c r="XE123" s="8"/>
      <c r="XF123" s="8"/>
      <c r="XG123" s="8"/>
      <c r="XH123" s="8"/>
      <c r="XI123" s="8"/>
      <c r="XJ123" s="8"/>
      <c r="XK123" s="8"/>
      <c r="XL123" s="8"/>
      <c r="XM123" s="8"/>
      <c r="XN123" s="8"/>
      <c r="XO123" s="8"/>
      <c r="XP123" s="8"/>
      <c r="XQ123" s="8"/>
      <c r="XR123" s="8"/>
      <c r="XS123" s="8"/>
      <c r="XT123" s="8"/>
      <c r="XU123" s="8"/>
      <c r="XV123" s="8"/>
      <c r="XW123" s="8"/>
      <c r="XX123" s="8"/>
      <c r="XY123" s="8"/>
      <c r="XZ123" s="8"/>
      <c r="YA123" s="8"/>
      <c r="YB123" s="8"/>
      <c r="YC123" s="8"/>
      <c r="YD123" s="8"/>
      <c r="YE123" s="8"/>
      <c r="YF123" s="8"/>
      <c r="YG123" s="8"/>
      <c r="YH123" s="8"/>
      <c r="YI123" s="8"/>
      <c r="YJ123" s="8"/>
      <c r="YK123" s="8"/>
      <c r="YL123" s="8"/>
      <c r="YM123" s="8"/>
      <c r="YN123" s="8"/>
      <c r="YO123" s="8"/>
      <c r="YP123" s="8"/>
      <c r="YQ123" s="8"/>
      <c r="YR123" s="8"/>
      <c r="YS123" s="8"/>
      <c r="YT123" s="8"/>
      <c r="YU123" s="8"/>
      <c r="YV123" s="8"/>
      <c r="YW123" s="8"/>
      <c r="YX123" s="8"/>
      <c r="YY123" s="8"/>
      <c r="YZ123" s="8"/>
      <c r="ZA123" s="8"/>
      <c r="ZB123" s="8"/>
      <c r="ZC123" s="8"/>
      <c r="ZD123" s="8"/>
      <c r="ZE123" s="8"/>
      <c r="ZF123" s="8"/>
      <c r="ZG123" s="8"/>
      <c r="ZH123" s="8"/>
      <c r="ZI123" s="8"/>
      <c r="ZJ123" s="8"/>
      <c r="ZK123" s="8"/>
      <c r="ZL123" s="8"/>
      <c r="ZM123" s="8"/>
      <c r="ZN123" s="8"/>
      <c r="ZO123" s="8"/>
      <c r="ZP123" s="8"/>
      <c r="ZQ123" s="8"/>
      <c r="ZR123" s="8"/>
      <c r="ZS123" s="8"/>
      <c r="ZT123" s="8"/>
      <c r="ZU123" s="8"/>
      <c r="ZV123" s="8"/>
      <c r="ZW123" s="8"/>
      <c r="ZX123" s="8"/>
      <c r="ZY123" s="8"/>
      <c r="ZZ123" s="8"/>
      <c r="AAA123" s="8"/>
      <c r="AAB123" s="8"/>
      <c r="AAC123" s="8"/>
      <c r="AAD123" s="8"/>
      <c r="AAE123" s="8"/>
      <c r="AAF123" s="8"/>
      <c r="AAG123" s="8"/>
      <c r="AAH123" s="8"/>
      <c r="AAI123" s="8"/>
      <c r="AAJ123" s="8"/>
      <c r="AAK123" s="8"/>
      <c r="AAL123" s="8"/>
      <c r="AAM123" s="8"/>
      <c r="AAN123" s="8"/>
      <c r="AAO123" s="8"/>
      <c r="AAP123" s="8"/>
      <c r="AAQ123" s="8"/>
      <c r="AAR123" s="8"/>
      <c r="AAS123" s="8"/>
      <c r="AAT123" s="8"/>
      <c r="AAU123" s="8"/>
      <c r="AAV123" s="8"/>
      <c r="AAW123" s="8"/>
      <c r="AAX123" s="8"/>
      <c r="AAY123" s="8"/>
      <c r="AAZ123" s="8"/>
      <c r="ABA123" s="8"/>
      <c r="ABB123" s="8"/>
      <c r="ABC123" s="8"/>
      <c r="ABD123" s="8"/>
      <c r="ABE123" s="8"/>
      <c r="ABF123" s="8"/>
      <c r="ABG123" s="8"/>
      <c r="ABH123" s="8"/>
      <c r="ABI123" s="8"/>
      <c r="ABJ123" s="8"/>
      <c r="ABK123" s="8"/>
      <c r="ABL123" s="8"/>
      <c r="ABM123" s="8"/>
      <c r="ABN123" s="8"/>
      <c r="ABO123" s="8"/>
      <c r="ABP123" s="8"/>
      <c r="ABQ123" s="8"/>
      <c r="ABR123" s="8"/>
      <c r="ABS123" s="8"/>
      <c r="ABT123" s="8"/>
      <c r="ABU123" s="8"/>
      <c r="ABV123" s="8"/>
      <c r="ABW123" s="8"/>
      <c r="ABX123" s="8"/>
      <c r="ABY123" s="8"/>
      <c r="ABZ123" s="8"/>
      <c r="ACA123" s="8"/>
      <c r="ACB123" s="8"/>
      <c r="ACC123" s="8"/>
      <c r="ACD123" s="8"/>
      <c r="ACE123" s="8"/>
      <c r="ACF123" s="8"/>
      <c r="ACG123" s="8"/>
      <c r="ACH123" s="8"/>
      <c r="ACI123" s="8"/>
      <c r="ACJ123" s="8"/>
      <c r="ACK123" s="8"/>
      <c r="ACL123" s="8"/>
      <c r="ACM123" s="8"/>
      <c r="ACN123" s="8"/>
      <c r="ACO123" s="8"/>
      <c r="ACP123" s="8"/>
      <c r="ACQ123" s="8"/>
      <c r="ACR123" s="8"/>
      <c r="ACS123" s="8"/>
      <c r="ACT123" s="8"/>
      <c r="ACU123" s="8"/>
      <c r="ACV123" s="8"/>
      <c r="ACW123" s="8"/>
      <c r="ACX123" s="8"/>
      <c r="ACY123" s="8"/>
      <c r="ACZ123" s="8"/>
      <c r="ADA123" s="8"/>
      <c r="ADB123" s="8"/>
      <c r="ADC123" s="8"/>
      <c r="ADD123" s="8"/>
      <c r="ADE123" s="8"/>
      <c r="ADF123" s="8"/>
      <c r="ADG123" s="8"/>
      <c r="ADH123" s="8"/>
      <c r="ADI123" s="8"/>
      <c r="ADJ123" s="8"/>
      <c r="ADK123" s="8"/>
      <c r="ADL123" s="8"/>
      <c r="ADM123" s="8"/>
      <c r="ADN123" s="8"/>
      <c r="ADO123" s="8"/>
      <c r="ADP123" s="8"/>
      <c r="ADQ123" s="8"/>
      <c r="ADR123" s="8"/>
      <c r="ADS123" s="8"/>
      <c r="ADT123" s="8"/>
      <c r="ADU123" s="8"/>
      <c r="ADV123" s="8"/>
      <c r="ADW123" s="8"/>
      <c r="ADX123" s="8"/>
      <c r="ADY123" s="8"/>
      <c r="ADZ123" s="8"/>
      <c r="AEA123" s="8"/>
      <c r="AEB123" s="8"/>
      <c r="AEC123" s="8"/>
      <c r="AED123" s="8"/>
      <c r="AEE123" s="8"/>
      <c r="AEF123" s="8"/>
      <c r="AEG123" s="8"/>
      <c r="AEH123" s="8"/>
      <c r="AEI123" s="8"/>
      <c r="AEJ123" s="8"/>
      <c r="AEK123" s="8"/>
      <c r="AEL123" s="8"/>
      <c r="AEM123" s="8"/>
      <c r="AEN123" s="8"/>
      <c r="AEO123" s="8"/>
      <c r="AEP123" s="8"/>
      <c r="AEQ123" s="8"/>
      <c r="AER123" s="8"/>
      <c r="AES123" s="8"/>
      <c r="AET123" s="8"/>
      <c r="AEU123" s="8"/>
      <c r="AEV123" s="8"/>
      <c r="AEW123" s="8"/>
      <c r="AEX123" s="8"/>
      <c r="AEY123" s="8"/>
      <c r="AEZ123" s="8"/>
      <c r="AFA123" s="8"/>
      <c r="AFB123" s="8"/>
      <c r="AFC123" s="8"/>
      <c r="AFD123" s="8"/>
      <c r="AFE123" s="8"/>
      <c r="AFF123" s="8"/>
      <c r="AFG123" s="8"/>
      <c r="AFH123" s="8"/>
      <c r="AFI123" s="8"/>
      <c r="AFJ123" s="8"/>
      <c r="AFK123" s="8"/>
      <c r="AFL123" s="8"/>
      <c r="AFM123" s="8"/>
      <c r="AFN123" s="8"/>
      <c r="AFO123" s="8"/>
      <c r="AFP123" s="8"/>
      <c r="AFQ123" s="8"/>
      <c r="AFR123" s="8"/>
      <c r="AFS123" s="8"/>
      <c r="AFT123" s="8"/>
      <c r="AFU123" s="8"/>
      <c r="AFV123" s="8"/>
      <c r="AFW123" s="8"/>
      <c r="AFX123" s="8"/>
      <c r="AFY123" s="8"/>
      <c r="AFZ123" s="8"/>
      <c r="AGA123" s="8"/>
      <c r="AGB123" s="8"/>
      <c r="AGC123" s="8"/>
      <c r="AGD123" s="8"/>
      <c r="AGE123" s="8"/>
      <c r="AGF123" s="8"/>
      <c r="AGG123" s="8"/>
      <c r="AGH123" s="8"/>
      <c r="AGI123" s="8"/>
      <c r="AGJ123" s="8"/>
      <c r="AGK123" s="8"/>
      <c r="AGL123" s="8"/>
      <c r="AGM123" s="8"/>
      <c r="AGN123" s="8"/>
      <c r="AGO123" s="8"/>
      <c r="AGP123" s="8"/>
      <c r="AGQ123" s="8"/>
      <c r="AGR123" s="8"/>
      <c r="AGS123" s="8"/>
      <c r="AGT123" s="8"/>
      <c r="AGU123" s="8"/>
      <c r="AGV123" s="8"/>
      <c r="AGW123" s="8"/>
      <c r="AGX123" s="8"/>
      <c r="AGY123" s="8"/>
      <c r="AGZ123" s="8"/>
      <c r="AHA123" s="8"/>
      <c r="AHB123" s="8"/>
      <c r="AHC123" s="8"/>
      <c r="AHD123" s="8"/>
      <c r="AHE123" s="8"/>
      <c r="AHF123" s="8"/>
      <c r="AHG123" s="8"/>
      <c r="AHH123" s="8"/>
      <c r="AHI123" s="8"/>
      <c r="AHJ123" s="8"/>
      <c r="AHK123" s="8"/>
      <c r="AHL123" s="8"/>
      <c r="AHM123" s="8"/>
      <c r="AHN123" s="8"/>
      <c r="AHO123" s="8"/>
      <c r="AHP123" s="8"/>
      <c r="AHQ123" s="8"/>
      <c r="AHR123" s="8"/>
      <c r="AHS123" s="8"/>
      <c r="AHT123" s="8"/>
      <c r="AHU123" s="8"/>
      <c r="AHV123" s="8"/>
      <c r="AHW123" s="8"/>
      <c r="AHX123" s="8"/>
      <c r="AHY123" s="8"/>
      <c r="AHZ123" s="8"/>
      <c r="AIA123" s="8"/>
      <c r="AIB123" s="8"/>
      <c r="AIC123" s="8"/>
      <c r="AID123" s="8"/>
      <c r="AIE123" s="8"/>
      <c r="AIF123" s="8"/>
      <c r="AIG123" s="8"/>
      <c r="AIH123" s="8"/>
      <c r="AII123" s="8"/>
      <c r="AIJ123" s="8"/>
      <c r="AIK123" s="8"/>
      <c r="AIL123" s="8"/>
      <c r="AIM123" s="8"/>
      <c r="AIN123" s="8"/>
      <c r="AIO123" s="8"/>
      <c r="AIP123" s="8"/>
      <c r="AIQ123" s="8"/>
      <c r="AIR123" s="8"/>
      <c r="AIS123" s="8"/>
      <c r="AIT123" s="8"/>
      <c r="AIU123" s="8"/>
      <c r="AIV123" s="8"/>
      <c r="AIW123" s="8"/>
      <c r="AIX123" s="8"/>
      <c r="AIY123" s="8"/>
      <c r="AIZ123" s="8"/>
      <c r="AJA123" s="8"/>
      <c r="AJB123" s="8"/>
      <c r="AJC123" s="8"/>
      <c r="AJD123" s="8"/>
      <c r="AJE123" s="8"/>
      <c r="AJF123" s="8"/>
      <c r="AJG123" s="8"/>
      <c r="AJH123" s="8"/>
      <c r="AJI123" s="8"/>
      <c r="AJJ123" s="8"/>
      <c r="AJK123" s="8"/>
      <c r="AJL123" s="8"/>
      <c r="AJM123" s="8"/>
      <c r="AJN123" s="8"/>
      <c r="AJO123" s="8"/>
      <c r="AJP123" s="8"/>
      <c r="AJQ123" s="8"/>
      <c r="AJR123" s="8"/>
      <c r="AJS123" s="8"/>
      <c r="AJT123" s="8"/>
      <c r="AJU123" s="8"/>
      <c r="AJV123" s="8"/>
      <c r="AJW123" s="8"/>
      <c r="AJX123" s="8"/>
      <c r="AJY123" s="8"/>
      <c r="AJZ123" s="8"/>
      <c r="AKA123" s="8"/>
      <c r="AKB123" s="8"/>
      <c r="AKC123" s="8"/>
      <c r="AKD123" s="8"/>
      <c r="AKE123" s="8"/>
      <c r="AKF123" s="8"/>
      <c r="AKG123" s="8"/>
      <c r="AKH123" s="8"/>
      <c r="AKI123" s="8"/>
      <c r="AKJ123" s="8"/>
      <c r="AKK123" s="8"/>
      <c r="AKL123" s="8"/>
      <c r="AKM123" s="8"/>
      <c r="AKN123" s="8"/>
      <c r="AKO123" s="8"/>
      <c r="AKP123" s="8"/>
      <c r="AKQ123" s="8"/>
      <c r="AKR123" s="8"/>
      <c r="AKS123" s="8"/>
      <c r="AKT123" s="8"/>
      <c r="AKU123" s="8"/>
      <c r="AKV123" s="8"/>
      <c r="AKW123" s="8"/>
      <c r="AKX123" s="8"/>
      <c r="AKY123" s="8"/>
      <c r="AKZ123" s="8"/>
      <c r="ALA123" s="8"/>
      <c r="ALB123" s="8"/>
      <c r="ALC123" s="8"/>
      <c r="ALD123" s="8"/>
      <c r="ALE123" s="8"/>
      <c r="ALF123" s="8"/>
      <c r="ALG123" s="8"/>
      <c r="ALH123" s="8"/>
      <c r="ALI123" s="8"/>
      <c r="ALJ123" s="8"/>
      <c r="ALK123" s="8"/>
      <c r="ALL123" s="8"/>
      <c r="ALM123" s="8"/>
      <c r="ALN123" s="8"/>
      <c r="ALO123" s="8"/>
      <c r="ALP123" s="8"/>
      <c r="ALQ123" s="8"/>
      <c r="ALR123" s="8"/>
      <c r="ALS123" s="8"/>
      <c r="ALT123" s="8"/>
      <c r="ALU123" s="8"/>
      <c r="ALV123" s="8"/>
      <c r="ALW123" s="8"/>
      <c r="ALX123" s="8"/>
      <c r="ALY123" s="8"/>
      <c r="ALZ123" s="8"/>
      <c r="AMA123" s="8"/>
      <c r="AMB123" s="8"/>
      <c r="AMC123" s="8"/>
      <c r="AMD123" s="8"/>
      <c r="AME123" s="8"/>
    </row>
    <row r="124" spans="1:1019" s="158" customFormat="1" ht="15.75">
      <c r="A124" s="224"/>
      <c r="B124" s="225"/>
      <c r="C124" s="236"/>
      <c r="D124" s="236"/>
      <c r="E124" s="236"/>
      <c r="F124" s="237"/>
      <c r="G124" s="228"/>
      <c r="H124" s="238"/>
      <c r="I124" s="230" t="b">
        <f t="shared" si="26"/>
        <v>0</v>
      </c>
      <c r="J124" s="231" t="e">
        <f>VLOOKUP(G124,'3. Fiche prépa conv APL_RS'!$B$33:$H$39,IF(LEFT(A124,3)="PLS",6,IF(LEFT(A124,4)="PLUS",2,IF(LEFT(A124,4)="PLAI",4))))</f>
        <v>#N/A</v>
      </c>
      <c r="K124" s="232"/>
      <c r="L124" s="232"/>
      <c r="M124" s="233">
        <f t="shared" si="30"/>
        <v>0</v>
      </c>
      <c r="N124" s="234"/>
      <c r="O124" s="233" t="str">
        <f>IF($A124="PLAI-adapté",IF($M$8=2,VLOOKUP($N124,Données!$H$6:$L$11,5,0),VLOOKUP($N124,Données!$H$6:$L$11,4,0)),"")</f>
        <v/>
      </c>
      <c r="P124" s="235" t="str">
        <f t="shared" si="31"/>
        <v/>
      </c>
      <c r="Q124" s="403" t="str">
        <f t="shared" si="29"/>
        <v/>
      </c>
      <c r="R124" s="209"/>
      <c r="S124" s="15"/>
      <c r="T124" s="8"/>
      <c r="U124" s="8"/>
      <c r="V124" s="8"/>
      <c r="W124" s="8"/>
      <c r="X124" s="50"/>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c r="II124" s="8"/>
      <c r="IJ124" s="8"/>
      <c r="IK124" s="8"/>
      <c r="IL124" s="8"/>
      <c r="IM124" s="8"/>
      <c r="IN124" s="8"/>
      <c r="IO124" s="8"/>
      <c r="IP124" s="8"/>
      <c r="IQ124" s="8"/>
      <c r="IR124" s="8"/>
      <c r="IS124" s="8"/>
      <c r="IT124" s="8"/>
      <c r="IU124" s="8"/>
      <c r="IV124" s="8"/>
      <c r="IW124" s="8"/>
      <c r="IX124" s="8"/>
      <c r="IY124" s="8"/>
      <c r="IZ124" s="8"/>
      <c r="JA124" s="8"/>
      <c r="JB124" s="8"/>
      <c r="JC124" s="8"/>
      <c r="JD124" s="8"/>
      <c r="JE124" s="8"/>
      <c r="JF124" s="8"/>
      <c r="JG124" s="8"/>
      <c r="JH124" s="8"/>
      <c r="JI124" s="8"/>
      <c r="JJ124" s="8"/>
      <c r="JK124" s="8"/>
      <c r="JL124" s="8"/>
      <c r="JM124" s="8"/>
      <c r="JN124" s="8"/>
      <c r="JO124" s="8"/>
      <c r="JP124" s="8"/>
      <c r="JQ124" s="8"/>
      <c r="JR124" s="8"/>
      <c r="JS124" s="8"/>
      <c r="JT124" s="8"/>
      <c r="JU124" s="8"/>
      <c r="JV124" s="8"/>
      <c r="JW124" s="8"/>
      <c r="JX124" s="8"/>
      <c r="JY124" s="8"/>
      <c r="JZ124" s="8"/>
      <c r="KA124" s="8"/>
      <c r="KB124" s="8"/>
      <c r="KC124" s="8"/>
      <c r="KD124" s="8"/>
      <c r="KE124" s="8"/>
      <c r="KF124" s="8"/>
      <c r="KG124" s="8"/>
      <c r="KH124" s="8"/>
      <c r="KI124" s="8"/>
      <c r="KJ124" s="8"/>
      <c r="KK124" s="8"/>
      <c r="KL124" s="8"/>
      <c r="KM124" s="8"/>
      <c r="KN124" s="8"/>
      <c r="KO124" s="8"/>
      <c r="KP124" s="8"/>
      <c r="KQ124" s="8"/>
      <c r="KR124" s="8"/>
      <c r="KS124" s="8"/>
      <c r="KT124" s="8"/>
      <c r="KU124" s="8"/>
      <c r="KV124" s="8"/>
      <c r="KW124" s="8"/>
      <c r="KX124" s="8"/>
      <c r="KY124" s="8"/>
      <c r="KZ124" s="8"/>
      <c r="LA124" s="8"/>
      <c r="LB124" s="8"/>
      <c r="LC124" s="8"/>
      <c r="LD124" s="8"/>
      <c r="LE124" s="8"/>
      <c r="LF124" s="8"/>
      <c r="LG124" s="8"/>
      <c r="LH124" s="8"/>
      <c r="LI124" s="8"/>
      <c r="LJ124" s="8"/>
      <c r="LK124" s="8"/>
      <c r="LL124" s="8"/>
      <c r="LM124" s="8"/>
      <c r="LN124" s="8"/>
      <c r="LO124" s="8"/>
      <c r="LP124" s="8"/>
      <c r="LQ124" s="8"/>
      <c r="LR124" s="8"/>
      <c r="LS124" s="8"/>
      <c r="LT124" s="8"/>
      <c r="LU124" s="8"/>
      <c r="LV124" s="8"/>
      <c r="LW124" s="8"/>
      <c r="LX124" s="8"/>
      <c r="LY124" s="8"/>
      <c r="LZ124" s="8"/>
      <c r="MA124" s="8"/>
      <c r="MB124" s="8"/>
      <c r="MC124" s="8"/>
      <c r="MD124" s="8"/>
      <c r="ME124" s="8"/>
      <c r="MF124" s="8"/>
      <c r="MG124" s="8"/>
      <c r="MH124" s="8"/>
      <c r="MI124" s="8"/>
      <c r="MJ124" s="8"/>
      <c r="MK124" s="8"/>
      <c r="ML124" s="8"/>
      <c r="MM124" s="8"/>
      <c r="MN124" s="8"/>
      <c r="MO124" s="8"/>
      <c r="MP124" s="8"/>
      <c r="MQ124" s="8"/>
      <c r="MR124" s="8"/>
      <c r="MS124" s="8"/>
      <c r="MT124" s="8"/>
      <c r="MU124" s="8"/>
      <c r="MV124" s="8"/>
      <c r="MW124" s="8"/>
      <c r="MX124" s="8"/>
      <c r="MY124" s="8"/>
      <c r="MZ124" s="8"/>
      <c r="NA124" s="8"/>
      <c r="NB124" s="8"/>
      <c r="NC124" s="8"/>
      <c r="ND124" s="8"/>
      <c r="NE124" s="8"/>
      <c r="NF124" s="8"/>
      <c r="NG124" s="8"/>
      <c r="NH124" s="8"/>
      <c r="NI124" s="8"/>
      <c r="NJ124" s="8"/>
      <c r="NK124" s="8"/>
      <c r="NL124" s="8"/>
      <c r="NM124" s="8"/>
      <c r="NN124" s="8"/>
      <c r="NO124" s="8"/>
      <c r="NP124" s="8"/>
      <c r="NQ124" s="8"/>
      <c r="NR124" s="8"/>
      <c r="NS124" s="8"/>
      <c r="NT124" s="8"/>
      <c r="NU124" s="8"/>
      <c r="NV124" s="8"/>
      <c r="NW124" s="8"/>
      <c r="NX124" s="8"/>
      <c r="NY124" s="8"/>
      <c r="NZ124" s="8"/>
      <c r="OA124" s="8"/>
      <c r="OB124" s="8"/>
      <c r="OC124" s="8"/>
      <c r="OD124" s="8"/>
      <c r="OE124" s="8"/>
      <c r="OF124" s="8"/>
      <c r="OG124" s="8"/>
      <c r="OH124" s="8"/>
      <c r="OI124" s="8"/>
      <c r="OJ124" s="8"/>
      <c r="OK124" s="8"/>
      <c r="OL124" s="8"/>
      <c r="OM124" s="8"/>
      <c r="ON124" s="8"/>
      <c r="OO124" s="8"/>
      <c r="OP124" s="8"/>
      <c r="OQ124" s="8"/>
      <c r="OR124" s="8"/>
      <c r="OS124" s="8"/>
      <c r="OT124" s="8"/>
      <c r="OU124" s="8"/>
      <c r="OV124" s="8"/>
      <c r="OW124" s="8"/>
      <c r="OX124" s="8"/>
      <c r="OY124" s="8"/>
      <c r="OZ124" s="8"/>
      <c r="PA124" s="8"/>
      <c r="PB124" s="8"/>
      <c r="PC124" s="8"/>
      <c r="PD124" s="8"/>
      <c r="PE124" s="8"/>
      <c r="PF124" s="8"/>
      <c r="PG124" s="8"/>
      <c r="PH124" s="8"/>
      <c r="PI124" s="8"/>
      <c r="PJ124" s="8"/>
      <c r="PK124" s="8"/>
      <c r="PL124" s="8"/>
      <c r="PM124" s="8"/>
      <c r="PN124" s="8"/>
      <c r="PO124" s="8"/>
      <c r="PP124" s="8"/>
      <c r="PQ124" s="8"/>
      <c r="PR124" s="8"/>
      <c r="PS124" s="8"/>
      <c r="PT124" s="8"/>
      <c r="PU124" s="8"/>
      <c r="PV124" s="8"/>
      <c r="PW124" s="8"/>
      <c r="PX124" s="8"/>
      <c r="PY124" s="8"/>
      <c r="PZ124" s="8"/>
      <c r="QA124" s="8"/>
      <c r="QB124" s="8"/>
      <c r="QC124" s="8"/>
      <c r="QD124" s="8"/>
      <c r="QE124" s="8"/>
      <c r="QF124" s="8"/>
      <c r="QG124" s="8"/>
      <c r="QH124" s="8"/>
      <c r="QI124" s="8"/>
      <c r="QJ124" s="8"/>
      <c r="QK124" s="8"/>
      <c r="QL124" s="8"/>
      <c r="QM124" s="8"/>
      <c r="QN124" s="8"/>
      <c r="QO124" s="8"/>
      <c r="QP124" s="8"/>
      <c r="QQ124" s="8"/>
      <c r="QR124" s="8"/>
      <c r="QS124" s="8"/>
      <c r="QT124" s="8"/>
      <c r="QU124" s="8"/>
      <c r="QV124" s="8"/>
      <c r="QW124" s="8"/>
      <c r="QX124" s="8"/>
      <c r="QY124" s="8"/>
      <c r="QZ124" s="8"/>
      <c r="RA124" s="8"/>
      <c r="RB124" s="8"/>
      <c r="RC124" s="8"/>
      <c r="RD124" s="8"/>
      <c r="RE124" s="8"/>
      <c r="RF124" s="8"/>
      <c r="RG124" s="8"/>
      <c r="RH124" s="8"/>
      <c r="RI124" s="8"/>
      <c r="RJ124" s="8"/>
      <c r="RK124" s="8"/>
      <c r="RL124" s="8"/>
      <c r="RM124" s="8"/>
      <c r="RN124" s="8"/>
      <c r="RO124" s="8"/>
      <c r="RP124" s="8"/>
      <c r="RQ124" s="8"/>
      <c r="RR124" s="8"/>
      <c r="RS124" s="8"/>
      <c r="RT124" s="8"/>
      <c r="RU124" s="8"/>
      <c r="RV124" s="8"/>
      <c r="RW124" s="8"/>
      <c r="RX124" s="8"/>
      <c r="RY124" s="8"/>
      <c r="RZ124" s="8"/>
      <c r="SA124" s="8"/>
      <c r="SB124" s="8"/>
      <c r="SC124" s="8"/>
      <c r="SD124" s="8"/>
      <c r="SE124" s="8"/>
      <c r="SF124" s="8"/>
      <c r="SG124" s="8"/>
      <c r="SH124" s="8"/>
      <c r="SI124" s="8"/>
      <c r="SJ124" s="8"/>
      <c r="SK124" s="8"/>
      <c r="SL124" s="8"/>
      <c r="SM124" s="8"/>
      <c r="SN124" s="8"/>
      <c r="SO124" s="8"/>
      <c r="SP124" s="8"/>
      <c r="SQ124" s="8"/>
      <c r="SR124" s="8"/>
      <c r="SS124" s="8"/>
      <c r="ST124" s="8"/>
      <c r="SU124" s="8"/>
      <c r="SV124" s="8"/>
      <c r="SW124" s="8"/>
      <c r="SX124" s="8"/>
      <c r="SY124" s="8"/>
      <c r="SZ124" s="8"/>
      <c r="TA124" s="8"/>
      <c r="TB124" s="8"/>
      <c r="TC124" s="8"/>
      <c r="TD124" s="8"/>
      <c r="TE124" s="8"/>
      <c r="TF124" s="8"/>
      <c r="TG124" s="8"/>
      <c r="TH124" s="8"/>
      <c r="TI124" s="8"/>
      <c r="TJ124" s="8"/>
      <c r="TK124" s="8"/>
      <c r="TL124" s="8"/>
      <c r="TM124" s="8"/>
      <c r="TN124" s="8"/>
      <c r="TO124" s="8"/>
      <c r="TP124" s="8"/>
      <c r="TQ124" s="8"/>
      <c r="TR124" s="8"/>
      <c r="TS124" s="8"/>
      <c r="TT124" s="8"/>
      <c r="TU124" s="8"/>
      <c r="TV124" s="8"/>
      <c r="TW124" s="8"/>
      <c r="TX124" s="8"/>
      <c r="TY124" s="8"/>
      <c r="TZ124" s="8"/>
      <c r="UA124" s="8"/>
      <c r="UB124" s="8"/>
      <c r="UC124" s="8"/>
      <c r="UD124" s="8"/>
      <c r="UE124" s="8"/>
      <c r="UF124" s="8"/>
      <c r="UG124" s="8"/>
      <c r="UH124" s="8"/>
      <c r="UI124" s="8"/>
      <c r="UJ124" s="8"/>
      <c r="UK124" s="8"/>
      <c r="UL124" s="8"/>
      <c r="UM124" s="8"/>
      <c r="UN124" s="8"/>
      <c r="UO124" s="8"/>
      <c r="UP124" s="8"/>
      <c r="UQ124" s="8"/>
      <c r="UR124" s="8"/>
      <c r="US124" s="8"/>
      <c r="UT124" s="8"/>
      <c r="UU124" s="8"/>
      <c r="UV124" s="8"/>
      <c r="UW124" s="8"/>
      <c r="UX124" s="8"/>
      <c r="UY124" s="8"/>
      <c r="UZ124" s="8"/>
      <c r="VA124" s="8"/>
      <c r="VB124" s="8"/>
      <c r="VC124" s="8"/>
      <c r="VD124" s="8"/>
      <c r="VE124" s="8"/>
      <c r="VF124" s="8"/>
      <c r="VG124" s="8"/>
      <c r="VH124" s="8"/>
      <c r="VI124" s="8"/>
      <c r="VJ124" s="8"/>
      <c r="VK124" s="8"/>
      <c r="VL124" s="8"/>
      <c r="VM124" s="8"/>
      <c r="VN124" s="8"/>
      <c r="VO124" s="8"/>
      <c r="VP124" s="8"/>
      <c r="VQ124" s="8"/>
      <c r="VR124" s="8"/>
      <c r="VS124" s="8"/>
      <c r="VT124" s="8"/>
      <c r="VU124" s="8"/>
      <c r="VV124" s="8"/>
      <c r="VW124" s="8"/>
      <c r="VX124" s="8"/>
      <c r="VY124" s="8"/>
      <c r="VZ124" s="8"/>
      <c r="WA124" s="8"/>
      <c r="WB124" s="8"/>
      <c r="WC124" s="8"/>
      <c r="WD124" s="8"/>
      <c r="WE124" s="8"/>
      <c r="WF124" s="8"/>
      <c r="WG124" s="8"/>
      <c r="WH124" s="8"/>
      <c r="WI124" s="8"/>
      <c r="WJ124" s="8"/>
      <c r="WK124" s="8"/>
      <c r="WL124" s="8"/>
      <c r="WM124" s="8"/>
      <c r="WN124" s="8"/>
      <c r="WO124" s="8"/>
      <c r="WP124" s="8"/>
      <c r="WQ124" s="8"/>
      <c r="WR124" s="8"/>
      <c r="WS124" s="8"/>
      <c r="WT124" s="8"/>
      <c r="WU124" s="8"/>
      <c r="WV124" s="8"/>
      <c r="WW124" s="8"/>
      <c r="WX124" s="8"/>
      <c r="WY124" s="8"/>
      <c r="WZ124" s="8"/>
      <c r="XA124" s="8"/>
      <c r="XB124" s="8"/>
      <c r="XC124" s="8"/>
      <c r="XD124" s="8"/>
      <c r="XE124" s="8"/>
      <c r="XF124" s="8"/>
      <c r="XG124" s="8"/>
      <c r="XH124" s="8"/>
      <c r="XI124" s="8"/>
      <c r="XJ124" s="8"/>
      <c r="XK124" s="8"/>
      <c r="XL124" s="8"/>
      <c r="XM124" s="8"/>
      <c r="XN124" s="8"/>
      <c r="XO124" s="8"/>
      <c r="XP124" s="8"/>
      <c r="XQ124" s="8"/>
      <c r="XR124" s="8"/>
      <c r="XS124" s="8"/>
      <c r="XT124" s="8"/>
      <c r="XU124" s="8"/>
      <c r="XV124" s="8"/>
      <c r="XW124" s="8"/>
      <c r="XX124" s="8"/>
      <c r="XY124" s="8"/>
      <c r="XZ124" s="8"/>
      <c r="YA124" s="8"/>
      <c r="YB124" s="8"/>
      <c r="YC124" s="8"/>
      <c r="YD124" s="8"/>
      <c r="YE124" s="8"/>
      <c r="YF124" s="8"/>
      <c r="YG124" s="8"/>
      <c r="YH124" s="8"/>
      <c r="YI124" s="8"/>
      <c r="YJ124" s="8"/>
      <c r="YK124" s="8"/>
      <c r="YL124" s="8"/>
      <c r="YM124" s="8"/>
      <c r="YN124" s="8"/>
      <c r="YO124" s="8"/>
      <c r="YP124" s="8"/>
      <c r="YQ124" s="8"/>
      <c r="YR124" s="8"/>
      <c r="YS124" s="8"/>
      <c r="YT124" s="8"/>
      <c r="YU124" s="8"/>
      <c r="YV124" s="8"/>
      <c r="YW124" s="8"/>
      <c r="YX124" s="8"/>
      <c r="YY124" s="8"/>
      <c r="YZ124" s="8"/>
      <c r="ZA124" s="8"/>
      <c r="ZB124" s="8"/>
      <c r="ZC124" s="8"/>
      <c r="ZD124" s="8"/>
      <c r="ZE124" s="8"/>
      <c r="ZF124" s="8"/>
      <c r="ZG124" s="8"/>
      <c r="ZH124" s="8"/>
      <c r="ZI124" s="8"/>
      <c r="ZJ124" s="8"/>
      <c r="ZK124" s="8"/>
      <c r="ZL124" s="8"/>
      <c r="ZM124" s="8"/>
      <c r="ZN124" s="8"/>
      <c r="ZO124" s="8"/>
      <c r="ZP124" s="8"/>
      <c r="ZQ124" s="8"/>
      <c r="ZR124" s="8"/>
      <c r="ZS124" s="8"/>
      <c r="ZT124" s="8"/>
      <c r="ZU124" s="8"/>
      <c r="ZV124" s="8"/>
      <c r="ZW124" s="8"/>
      <c r="ZX124" s="8"/>
      <c r="ZY124" s="8"/>
      <c r="ZZ124" s="8"/>
      <c r="AAA124" s="8"/>
      <c r="AAB124" s="8"/>
      <c r="AAC124" s="8"/>
      <c r="AAD124" s="8"/>
      <c r="AAE124" s="8"/>
      <c r="AAF124" s="8"/>
      <c r="AAG124" s="8"/>
      <c r="AAH124" s="8"/>
      <c r="AAI124" s="8"/>
      <c r="AAJ124" s="8"/>
      <c r="AAK124" s="8"/>
      <c r="AAL124" s="8"/>
      <c r="AAM124" s="8"/>
      <c r="AAN124" s="8"/>
      <c r="AAO124" s="8"/>
      <c r="AAP124" s="8"/>
      <c r="AAQ124" s="8"/>
      <c r="AAR124" s="8"/>
      <c r="AAS124" s="8"/>
      <c r="AAT124" s="8"/>
      <c r="AAU124" s="8"/>
      <c r="AAV124" s="8"/>
      <c r="AAW124" s="8"/>
      <c r="AAX124" s="8"/>
      <c r="AAY124" s="8"/>
      <c r="AAZ124" s="8"/>
      <c r="ABA124" s="8"/>
      <c r="ABB124" s="8"/>
      <c r="ABC124" s="8"/>
      <c r="ABD124" s="8"/>
      <c r="ABE124" s="8"/>
      <c r="ABF124" s="8"/>
      <c r="ABG124" s="8"/>
      <c r="ABH124" s="8"/>
      <c r="ABI124" s="8"/>
      <c r="ABJ124" s="8"/>
      <c r="ABK124" s="8"/>
      <c r="ABL124" s="8"/>
      <c r="ABM124" s="8"/>
      <c r="ABN124" s="8"/>
      <c r="ABO124" s="8"/>
      <c r="ABP124" s="8"/>
      <c r="ABQ124" s="8"/>
      <c r="ABR124" s="8"/>
      <c r="ABS124" s="8"/>
      <c r="ABT124" s="8"/>
      <c r="ABU124" s="8"/>
      <c r="ABV124" s="8"/>
      <c r="ABW124" s="8"/>
      <c r="ABX124" s="8"/>
      <c r="ABY124" s="8"/>
      <c r="ABZ124" s="8"/>
      <c r="ACA124" s="8"/>
      <c r="ACB124" s="8"/>
      <c r="ACC124" s="8"/>
      <c r="ACD124" s="8"/>
      <c r="ACE124" s="8"/>
      <c r="ACF124" s="8"/>
      <c r="ACG124" s="8"/>
      <c r="ACH124" s="8"/>
      <c r="ACI124" s="8"/>
      <c r="ACJ124" s="8"/>
      <c r="ACK124" s="8"/>
      <c r="ACL124" s="8"/>
      <c r="ACM124" s="8"/>
      <c r="ACN124" s="8"/>
      <c r="ACO124" s="8"/>
      <c r="ACP124" s="8"/>
      <c r="ACQ124" s="8"/>
      <c r="ACR124" s="8"/>
      <c r="ACS124" s="8"/>
      <c r="ACT124" s="8"/>
      <c r="ACU124" s="8"/>
      <c r="ACV124" s="8"/>
      <c r="ACW124" s="8"/>
      <c r="ACX124" s="8"/>
      <c r="ACY124" s="8"/>
      <c r="ACZ124" s="8"/>
      <c r="ADA124" s="8"/>
      <c r="ADB124" s="8"/>
      <c r="ADC124" s="8"/>
      <c r="ADD124" s="8"/>
      <c r="ADE124" s="8"/>
      <c r="ADF124" s="8"/>
      <c r="ADG124" s="8"/>
      <c r="ADH124" s="8"/>
      <c r="ADI124" s="8"/>
      <c r="ADJ124" s="8"/>
      <c r="ADK124" s="8"/>
      <c r="ADL124" s="8"/>
      <c r="ADM124" s="8"/>
      <c r="ADN124" s="8"/>
      <c r="ADO124" s="8"/>
      <c r="ADP124" s="8"/>
      <c r="ADQ124" s="8"/>
      <c r="ADR124" s="8"/>
      <c r="ADS124" s="8"/>
      <c r="ADT124" s="8"/>
      <c r="ADU124" s="8"/>
      <c r="ADV124" s="8"/>
      <c r="ADW124" s="8"/>
      <c r="ADX124" s="8"/>
      <c r="ADY124" s="8"/>
      <c r="ADZ124" s="8"/>
      <c r="AEA124" s="8"/>
      <c r="AEB124" s="8"/>
      <c r="AEC124" s="8"/>
      <c r="AED124" s="8"/>
      <c r="AEE124" s="8"/>
      <c r="AEF124" s="8"/>
      <c r="AEG124" s="8"/>
      <c r="AEH124" s="8"/>
      <c r="AEI124" s="8"/>
      <c r="AEJ124" s="8"/>
      <c r="AEK124" s="8"/>
      <c r="AEL124" s="8"/>
      <c r="AEM124" s="8"/>
      <c r="AEN124" s="8"/>
      <c r="AEO124" s="8"/>
      <c r="AEP124" s="8"/>
      <c r="AEQ124" s="8"/>
      <c r="AER124" s="8"/>
      <c r="AES124" s="8"/>
      <c r="AET124" s="8"/>
      <c r="AEU124" s="8"/>
      <c r="AEV124" s="8"/>
      <c r="AEW124" s="8"/>
      <c r="AEX124" s="8"/>
      <c r="AEY124" s="8"/>
      <c r="AEZ124" s="8"/>
      <c r="AFA124" s="8"/>
      <c r="AFB124" s="8"/>
      <c r="AFC124" s="8"/>
      <c r="AFD124" s="8"/>
      <c r="AFE124" s="8"/>
      <c r="AFF124" s="8"/>
      <c r="AFG124" s="8"/>
      <c r="AFH124" s="8"/>
      <c r="AFI124" s="8"/>
      <c r="AFJ124" s="8"/>
      <c r="AFK124" s="8"/>
      <c r="AFL124" s="8"/>
      <c r="AFM124" s="8"/>
      <c r="AFN124" s="8"/>
      <c r="AFO124" s="8"/>
      <c r="AFP124" s="8"/>
      <c r="AFQ124" s="8"/>
      <c r="AFR124" s="8"/>
      <c r="AFS124" s="8"/>
      <c r="AFT124" s="8"/>
      <c r="AFU124" s="8"/>
      <c r="AFV124" s="8"/>
      <c r="AFW124" s="8"/>
      <c r="AFX124" s="8"/>
      <c r="AFY124" s="8"/>
      <c r="AFZ124" s="8"/>
      <c r="AGA124" s="8"/>
      <c r="AGB124" s="8"/>
      <c r="AGC124" s="8"/>
      <c r="AGD124" s="8"/>
      <c r="AGE124" s="8"/>
      <c r="AGF124" s="8"/>
      <c r="AGG124" s="8"/>
      <c r="AGH124" s="8"/>
      <c r="AGI124" s="8"/>
      <c r="AGJ124" s="8"/>
      <c r="AGK124" s="8"/>
      <c r="AGL124" s="8"/>
      <c r="AGM124" s="8"/>
      <c r="AGN124" s="8"/>
      <c r="AGO124" s="8"/>
      <c r="AGP124" s="8"/>
      <c r="AGQ124" s="8"/>
      <c r="AGR124" s="8"/>
      <c r="AGS124" s="8"/>
      <c r="AGT124" s="8"/>
      <c r="AGU124" s="8"/>
      <c r="AGV124" s="8"/>
      <c r="AGW124" s="8"/>
      <c r="AGX124" s="8"/>
      <c r="AGY124" s="8"/>
      <c r="AGZ124" s="8"/>
      <c r="AHA124" s="8"/>
      <c r="AHB124" s="8"/>
      <c r="AHC124" s="8"/>
      <c r="AHD124" s="8"/>
      <c r="AHE124" s="8"/>
      <c r="AHF124" s="8"/>
      <c r="AHG124" s="8"/>
      <c r="AHH124" s="8"/>
      <c r="AHI124" s="8"/>
      <c r="AHJ124" s="8"/>
      <c r="AHK124" s="8"/>
      <c r="AHL124" s="8"/>
      <c r="AHM124" s="8"/>
      <c r="AHN124" s="8"/>
      <c r="AHO124" s="8"/>
      <c r="AHP124" s="8"/>
      <c r="AHQ124" s="8"/>
      <c r="AHR124" s="8"/>
      <c r="AHS124" s="8"/>
      <c r="AHT124" s="8"/>
      <c r="AHU124" s="8"/>
      <c r="AHV124" s="8"/>
      <c r="AHW124" s="8"/>
      <c r="AHX124" s="8"/>
      <c r="AHY124" s="8"/>
      <c r="AHZ124" s="8"/>
      <c r="AIA124" s="8"/>
      <c r="AIB124" s="8"/>
      <c r="AIC124" s="8"/>
      <c r="AID124" s="8"/>
      <c r="AIE124" s="8"/>
      <c r="AIF124" s="8"/>
      <c r="AIG124" s="8"/>
      <c r="AIH124" s="8"/>
      <c r="AII124" s="8"/>
      <c r="AIJ124" s="8"/>
      <c r="AIK124" s="8"/>
      <c r="AIL124" s="8"/>
      <c r="AIM124" s="8"/>
      <c r="AIN124" s="8"/>
      <c r="AIO124" s="8"/>
      <c r="AIP124" s="8"/>
      <c r="AIQ124" s="8"/>
      <c r="AIR124" s="8"/>
      <c r="AIS124" s="8"/>
      <c r="AIT124" s="8"/>
      <c r="AIU124" s="8"/>
      <c r="AIV124" s="8"/>
      <c r="AIW124" s="8"/>
      <c r="AIX124" s="8"/>
      <c r="AIY124" s="8"/>
      <c r="AIZ124" s="8"/>
      <c r="AJA124" s="8"/>
      <c r="AJB124" s="8"/>
      <c r="AJC124" s="8"/>
      <c r="AJD124" s="8"/>
      <c r="AJE124" s="8"/>
      <c r="AJF124" s="8"/>
      <c r="AJG124" s="8"/>
      <c r="AJH124" s="8"/>
      <c r="AJI124" s="8"/>
      <c r="AJJ124" s="8"/>
      <c r="AJK124" s="8"/>
      <c r="AJL124" s="8"/>
      <c r="AJM124" s="8"/>
      <c r="AJN124" s="8"/>
      <c r="AJO124" s="8"/>
      <c r="AJP124" s="8"/>
      <c r="AJQ124" s="8"/>
      <c r="AJR124" s="8"/>
      <c r="AJS124" s="8"/>
      <c r="AJT124" s="8"/>
      <c r="AJU124" s="8"/>
      <c r="AJV124" s="8"/>
      <c r="AJW124" s="8"/>
      <c r="AJX124" s="8"/>
      <c r="AJY124" s="8"/>
      <c r="AJZ124" s="8"/>
      <c r="AKA124" s="8"/>
      <c r="AKB124" s="8"/>
      <c r="AKC124" s="8"/>
      <c r="AKD124" s="8"/>
      <c r="AKE124" s="8"/>
      <c r="AKF124" s="8"/>
      <c r="AKG124" s="8"/>
      <c r="AKH124" s="8"/>
      <c r="AKI124" s="8"/>
      <c r="AKJ124" s="8"/>
      <c r="AKK124" s="8"/>
      <c r="AKL124" s="8"/>
      <c r="AKM124" s="8"/>
      <c r="AKN124" s="8"/>
      <c r="AKO124" s="8"/>
      <c r="AKP124" s="8"/>
      <c r="AKQ124" s="8"/>
      <c r="AKR124" s="8"/>
      <c r="AKS124" s="8"/>
      <c r="AKT124" s="8"/>
      <c r="AKU124" s="8"/>
      <c r="AKV124" s="8"/>
      <c r="AKW124" s="8"/>
      <c r="AKX124" s="8"/>
      <c r="AKY124" s="8"/>
      <c r="AKZ124" s="8"/>
      <c r="ALA124" s="8"/>
      <c r="ALB124" s="8"/>
      <c r="ALC124" s="8"/>
      <c r="ALD124" s="8"/>
      <c r="ALE124" s="8"/>
      <c r="ALF124" s="8"/>
      <c r="ALG124" s="8"/>
      <c r="ALH124" s="8"/>
      <c r="ALI124" s="8"/>
      <c r="ALJ124" s="8"/>
      <c r="ALK124" s="8"/>
      <c r="ALL124" s="8"/>
      <c r="ALM124" s="8"/>
      <c r="ALN124" s="8"/>
      <c r="ALO124" s="8"/>
      <c r="ALP124" s="8"/>
      <c r="ALQ124" s="8"/>
      <c r="ALR124" s="8"/>
      <c r="ALS124" s="8"/>
      <c r="ALT124" s="8"/>
      <c r="ALU124" s="8"/>
      <c r="ALV124" s="8"/>
      <c r="ALW124" s="8"/>
      <c r="ALX124" s="8"/>
      <c r="ALY124" s="8"/>
      <c r="ALZ124" s="8"/>
      <c r="AMA124" s="8"/>
      <c r="AMB124" s="8"/>
      <c r="AMC124" s="8"/>
      <c r="AMD124" s="8"/>
      <c r="AME124" s="8"/>
    </row>
    <row r="125" spans="1:1019" s="158" customFormat="1" ht="15.75">
      <c r="A125" s="224"/>
      <c r="B125" s="225"/>
      <c r="C125" s="236"/>
      <c r="D125" s="236"/>
      <c r="E125" s="236"/>
      <c r="F125" s="237"/>
      <c r="G125" s="228"/>
      <c r="H125" s="238"/>
      <c r="I125" s="230" t="b">
        <f t="shared" si="26"/>
        <v>0</v>
      </c>
      <c r="J125" s="231" t="e">
        <f>VLOOKUP(G125,'3. Fiche prépa conv APL_RS'!$B$33:$H$39,IF(LEFT(A125,3)="PLS",6,IF(LEFT(A125,4)="PLUS",2,IF(LEFT(A125,4)="PLAI",4))))</f>
        <v>#N/A</v>
      </c>
      <c r="K125" s="232"/>
      <c r="L125" s="232"/>
      <c r="M125" s="233">
        <f t="shared" si="30"/>
        <v>0</v>
      </c>
      <c r="N125" s="234"/>
      <c r="O125" s="233" t="str">
        <f>IF($A125="PLAI-adapté",IF($M$8=2,VLOOKUP($N125,Données!$H$6:$L$11,5,0),VLOOKUP($N125,Données!$H$6:$L$11,4,0)),"")</f>
        <v/>
      </c>
      <c r="P125" s="235" t="str">
        <f t="shared" si="31"/>
        <v/>
      </c>
      <c r="Q125" s="403" t="str">
        <f t="shared" si="29"/>
        <v/>
      </c>
      <c r="R125" s="209"/>
      <c r="S125" s="15"/>
      <c r="T125" s="8"/>
      <c r="U125" s="8"/>
      <c r="V125" s="8"/>
      <c r="W125" s="8"/>
      <c r="X125" s="50"/>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c r="HH125" s="8"/>
      <c r="HI125" s="8"/>
      <c r="HJ125" s="8"/>
      <c r="HK125" s="8"/>
      <c r="HL125" s="8"/>
      <c r="HM125" s="8"/>
      <c r="HN125" s="8"/>
      <c r="HO125" s="8"/>
      <c r="HP125" s="8"/>
      <c r="HQ125" s="8"/>
      <c r="HR125" s="8"/>
      <c r="HS125" s="8"/>
      <c r="HT125" s="8"/>
      <c r="HU125" s="8"/>
      <c r="HV125" s="8"/>
      <c r="HW125" s="8"/>
      <c r="HX125" s="8"/>
      <c r="HY125" s="8"/>
      <c r="HZ125" s="8"/>
      <c r="IA125" s="8"/>
      <c r="IB125" s="8"/>
      <c r="IC125" s="8"/>
      <c r="ID125" s="8"/>
      <c r="IE125" s="8"/>
      <c r="IF125" s="8"/>
      <c r="IG125" s="8"/>
      <c r="IH125" s="8"/>
      <c r="II125" s="8"/>
      <c r="IJ125" s="8"/>
      <c r="IK125" s="8"/>
      <c r="IL125" s="8"/>
      <c r="IM125" s="8"/>
      <c r="IN125" s="8"/>
      <c r="IO125" s="8"/>
      <c r="IP125" s="8"/>
      <c r="IQ125" s="8"/>
      <c r="IR125" s="8"/>
      <c r="IS125" s="8"/>
      <c r="IT125" s="8"/>
      <c r="IU125" s="8"/>
      <c r="IV125" s="8"/>
      <c r="IW125" s="8"/>
      <c r="IX125" s="8"/>
      <c r="IY125" s="8"/>
      <c r="IZ125" s="8"/>
      <c r="JA125" s="8"/>
      <c r="JB125" s="8"/>
      <c r="JC125" s="8"/>
      <c r="JD125" s="8"/>
      <c r="JE125" s="8"/>
      <c r="JF125" s="8"/>
      <c r="JG125" s="8"/>
      <c r="JH125" s="8"/>
      <c r="JI125" s="8"/>
      <c r="JJ125" s="8"/>
      <c r="JK125" s="8"/>
      <c r="JL125" s="8"/>
      <c r="JM125" s="8"/>
      <c r="JN125" s="8"/>
      <c r="JO125" s="8"/>
      <c r="JP125" s="8"/>
      <c r="JQ125" s="8"/>
      <c r="JR125" s="8"/>
      <c r="JS125" s="8"/>
      <c r="JT125" s="8"/>
      <c r="JU125" s="8"/>
      <c r="JV125" s="8"/>
      <c r="JW125" s="8"/>
      <c r="JX125" s="8"/>
      <c r="JY125" s="8"/>
      <c r="JZ125" s="8"/>
      <c r="KA125" s="8"/>
      <c r="KB125" s="8"/>
      <c r="KC125" s="8"/>
      <c r="KD125" s="8"/>
      <c r="KE125" s="8"/>
      <c r="KF125" s="8"/>
      <c r="KG125" s="8"/>
      <c r="KH125" s="8"/>
      <c r="KI125" s="8"/>
      <c r="KJ125" s="8"/>
      <c r="KK125" s="8"/>
      <c r="KL125" s="8"/>
      <c r="KM125" s="8"/>
      <c r="KN125" s="8"/>
      <c r="KO125" s="8"/>
      <c r="KP125" s="8"/>
      <c r="KQ125" s="8"/>
      <c r="KR125" s="8"/>
      <c r="KS125" s="8"/>
      <c r="KT125" s="8"/>
      <c r="KU125" s="8"/>
      <c r="KV125" s="8"/>
      <c r="KW125" s="8"/>
      <c r="KX125" s="8"/>
      <c r="KY125" s="8"/>
      <c r="KZ125" s="8"/>
      <c r="LA125" s="8"/>
      <c r="LB125" s="8"/>
      <c r="LC125" s="8"/>
      <c r="LD125" s="8"/>
      <c r="LE125" s="8"/>
      <c r="LF125" s="8"/>
      <c r="LG125" s="8"/>
      <c r="LH125" s="8"/>
      <c r="LI125" s="8"/>
      <c r="LJ125" s="8"/>
      <c r="LK125" s="8"/>
      <c r="LL125" s="8"/>
      <c r="LM125" s="8"/>
      <c r="LN125" s="8"/>
      <c r="LO125" s="8"/>
      <c r="LP125" s="8"/>
      <c r="LQ125" s="8"/>
      <c r="LR125" s="8"/>
      <c r="LS125" s="8"/>
      <c r="LT125" s="8"/>
      <c r="LU125" s="8"/>
      <c r="LV125" s="8"/>
      <c r="LW125" s="8"/>
      <c r="LX125" s="8"/>
      <c r="LY125" s="8"/>
      <c r="LZ125" s="8"/>
      <c r="MA125" s="8"/>
      <c r="MB125" s="8"/>
      <c r="MC125" s="8"/>
      <c r="MD125" s="8"/>
      <c r="ME125" s="8"/>
      <c r="MF125" s="8"/>
      <c r="MG125" s="8"/>
      <c r="MH125" s="8"/>
      <c r="MI125" s="8"/>
      <c r="MJ125" s="8"/>
      <c r="MK125" s="8"/>
      <c r="ML125" s="8"/>
      <c r="MM125" s="8"/>
      <c r="MN125" s="8"/>
      <c r="MO125" s="8"/>
      <c r="MP125" s="8"/>
      <c r="MQ125" s="8"/>
      <c r="MR125" s="8"/>
      <c r="MS125" s="8"/>
      <c r="MT125" s="8"/>
      <c r="MU125" s="8"/>
      <c r="MV125" s="8"/>
      <c r="MW125" s="8"/>
      <c r="MX125" s="8"/>
      <c r="MY125" s="8"/>
      <c r="MZ125" s="8"/>
      <c r="NA125" s="8"/>
      <c r="NB125" s="8"/>
      <c r="NC125" s="8"/>
      <c r="ND125" s="8"/>
      <c r="NE125" s="8"/>
      <c r="NF125" s="8"/>
      <c r="NG125" s="8"/>
      <c r="NH125" s="8"/>
      <c r="NI125" s="8"/>
      <c r="NJ125" s="8"/>
      <c r="NK125" s="8"/>
      <c r="NL125" s="8"/>
      <c r="NM125" s="8"/>
      <c r="NN125" s="8"/>
      <c r="NO125" s="8"/>
      <c r="NP125" s="8"/>
      <c r="NQ125" s="8"/>
      <c r="NR125" s="8"/>
      <c r="NS125" s="8"/>
      <c r="NT125" s="8"/>
      <c r="NU125" s="8"/>
      <c r="NV125" s="8"/>
      <c r="NW125" s="8"/>
      <c r="NX125" s="8"/>
      <c r="NY125" s="8"/>
      <c r="NZ125" s="8"/>
      <c r="OA125" s="8"/>
      <c r="OB125" s="8"/>
      <c r="OC125" s="8"/>
      <c r="OD125" s="8"/>
      <c r="OE125" s="8"/>
      <c r="OF125" s="8"/>
      <c r="OG125" s="8"/>
      <c r="OH125" s="8"/>
      <c r="OI125" s="8"/>
      <c r="OJ125" s="8"/>
      <c r="OK125" s="8"/>
      <c r="OL125" s="8"/>
      <c r="OM125" s="8"/>
      <c r="ON125" s="8"/>
      <c r="OO125" s="8"/>
      <c r="OP125" s="8"/>
      <c r="OQ125" s="8"/>
      <c r="OR125" s="8"/>
      <c r="OS125" s="8"/>
      <c r="OT125" s="8"/>
      <c r="OU125" s="8"/>
      <c r="OV125" s="8"/>
      <c r="OW125" s="8"/>
      <c r="OX125" s="8"/>
      <c r="OY125" s="8"/>
      <c r="OZ125" s="8"/>
      <c r="PA125" s="8"/>
      <c r="PB125" s="8"/>
      <c r="PC125" s="8"/>
      <c r="PD125" s="8"/>
      <c r="PE125" s="8"/>
      <c r="PF125" s="8"/>
      <c r="PG125" s="8"/>
      <c r="PH125" s="8"/>
      <c r="PI125" s="8"/>
      <c r="PJ125" s="8"/>
      <c r="PK125" s="8"/>
      <c r="PL125" s="8"/>
      <c r="PM125" s="8"/>
      <c r="PN125" s="8"/>
      <c r="PO125" s="8"/>
      <c r="PP125" s="8"/>
      <c r="PQ125" s="8"/>
      <c r="PR125" s="8"/>
      <c r="PS125" s="8"/>
      <c r="PT125" s="8"/>
      <c r="PU125" s="8"/>
      <c r="PV125" s="8"/>
      <c r="PW125" s="8"/>
      <c r="PX125" s="8"/>
      <c r="PY125" s="8"/>
      <c r="PZ125" s="8"/>
      <c r="QA125" s="8"/>
      <c r="QB125" s="8"/>
      <c r="QC125" s="8"/>
      <c r="QD125" s="8"/>
      <c r="QE125" s="8"/>
      <c r="QF125" s="8"/>
      <c r="QG125" s="8"/>
      <c r="QH125" s="8"/>
      <c r="QI125" s="8"/>
      <c r="QJ125" s="8"/>
      <c r="QK125" s="8"/>
      <c r="QL125" s="8"/>
      <c r="QM125" s="8"/>
      <c r="QN125" s="8"/>
      <c r="QO125" s="8"/>
      <c r="QP125" s="8"/>
      <c r="QQ125" s="8"/>
      <c r="QR125" s="8"/>
      <c r="QS125" s="8"/>
      <c r="QT125" s="8"/>
      <c r="QU125" s="8"/>
      <c r="QV125" s="8"/>
      <c r="QW125" s="8"/>
      <c r="QX125" s="8"/>
      <c r="QY125" s="8"/>
      <c r="QZ125" s="8"/>
      <c r="RA125" s="8"/>
      <c r="RB125" s="8"/>
      <c r="RC125" s="8"/>
      <c r="RD125" s="8"/>
      <c r="RE125" s="8"/>
      <c r="RF125" s="8"/>
      <c r="RG125" s="8"/>
      <c r="RH125" s="8"/>
      <c r="RI125" s="8"/>
      <c r="RJ125" s="8"/>
      <c r="RK125" s="8"/>
      <c r="RL125" s="8"/>
      <c r="RM125" s="8"/>
      <c r="RN125" s="8"/>
      <c r="RO125" s="8"/>
      <c r="RP125" s="8"/>
      <c r="RQ125" s="8"/>
      <c r="RR125" s="8"/>
      <c r="RS125" s="8"/>
      <c r="RT125" s="8"/>
      <c r="RU125" s="8"/>
      <c r="RV125" s="8"/>
      <c r="RW125" s="8"/>
      <c r="RX125" s="8"/>
      <c r="RY125" s="8"/>
      <c r="RZ125" s="8"/>
      <c r="SA125" s="8"/>
      <c r="SB125" s="8"/>
      <c r="SC125" s="8"/>
      <c r="SD125" s="8"/>
      <c r="SE125" s="8"/>
      <c r="SF125" s="8"/>
      <c r="SG125" s="8"/>
      <c r="SH125" s="8"/>
      <c r="SI125" s="8"/>
      <c r="SJ125" s="8"/>
      <c r="SK125" s="8"/>
      <c r="SL125" s="8"/>
      <c r="SM125" s="8"/>
      <c r="SN125" s="8"/>
      <c r="SO125" s="8"/>
      <c r="SP125" s="8"/>
      <c r="SQ125" s="8"/>
      <c r="SR125" s="8"/>
      <c r="SS125" s="8"/>
      <c r="ST125" s="8"/>
      <c r="SU125" s="8"/>
      <c r="SV125" s="8"/>
      <c r="SW125" s="8"/>
      <c r="SX125" s="8"/>
      <c r="SY125" s="8"/>
      <c r="SZ125" s="8"/>
      <c r="TA125" s="8"/>
      <c r="TB125" s="8"/>
      <c r="TC125" s="8"/>
      <c r="TD125" s="8"/>
      <c r="TE125" s="8"/>
      <c r="TF125" s="8"/>
      <c r="TG125" s="8"/>
      <c r="TH125" s="8"/>
      <c r="TI125" s="8"/>
      <c r="TJ125" s="8"/>
      <c r="TK125" s="8"/>
      <c r="TL125" s="8"/>
      <c r="TM125" s="8"/>
      <c r="TN125" s="8"/>
      <c r="TO125" s="8"/>
      <c r="TP125" s="8"/>
      <c r="TQ125" s="8"/>
      <c r="TR125" s="8"/>
      <c r="TS125" s="8"/>
      <c r="TT125" s="8"/>
      <c r="TU125" s="8"/>
      <c r="TV125" s="8"/>
      <c r="TW125" s="8"/>
      <c r="TX125" s="8"/>
      <c r="TY125" s="8"/>
      <c r="TZ125" s="8"/>
      <c r="UA125" s="8"/>
      <c r="UB125" s="8"/>
      <c r="UC125" s="8"/>
      <c r="UD125" s="8"/>
      <c r="UE125" s="8"/>
      <c r="UF125" s="8"/>
      <c r="UG125" s="8"/>
      <c r="UH125" s="8"/>
      <c r="UI125" s="8"/>
      <c r="UJ125" s="8"/>
      <c r="UK125" s="8"/>
      <c r="UL125" s="8"/>
      <c r="UM125" s="8"/>
      <c r="UN125" s="8"/>
      <c r="UO125" s="8"/>
      <c r="UP125" s="8"/>
      <c r="UQ125" s="8"/>
      <c r="UR125" s="8"/>
      <c r="US125" s="8"/>
      <c r="UT125" s="8"/>
      <c r="UU125" s="8"/>
      <c r="UV125" s="8"/>
      <c r="UW125" s="8"/>
      <c r="UX125" s="8"/>
      <c r="UY125" s="8"/>
      <c r="UZ125" s="8"/>
      <c r="VA125" s="8"/>
      <c r="VB125" s="8"/>
      <c r="VC125" s="8"/>
      <c r="VD125" s="8"/>
      <c r="VE125" s="8"/>
      <c r="VF125" s="8"/>
      <c r="VG125" s="8"/>
      <c r="VH125" s="8"/>
      <c r="VI125" s="8"/>
      <c r="VJ125" s="8"/>
      <c r="VK125" s="8"/>
      <c r="VL125" s="8"/>
      <c r="VM125" s="8"/>
      <c r="VN125" s="8"/>
      <c r="VO125" s="8"/>
      <c r="VP125" s="8"/>
      <c r="VQ125" s="8"/>
      <c r="VR125" s="8"/>
      <c r="VS125" s="8"/>
      <c r="VT125" s="8"/>
      <c r="VU125" s="8"/>
      <c r="VV125" s="8"/>
      <c r="VW125" s="8"/>
      <c r="VX125" s="8"/>
      <c r="VY125" s="8"/>
      <c r="VZ125" s="8"/>
      <c r="WA125" s="8"/>
      <c r="WB125" s="8"/>
      <c r="WC125" s="8"/>
      <c r="WD125" s="8"/>
      <c r="WE125" s="8"/>
      <c r="WF125" s="8"/>
      <c r="WG125" s="8"/>
      <c r="WH125" s="8"/>
      <c r="WI125" s="8"/>
      <c r="WJ125" s="8"/>
      <c r="WK125" s="8"/>
      <c r="WL125" s="8"/>
      <c r="WM125" s="8"/>
      <c r="WN125" s="8"/>
      <c r="WO125" s="8"/>
      <c r="WP125" s="8"/>
      <c r="WQ125" s="8"/>
      <c r="WR125" s="8"/>
      <c r="WS125" s="8"/>
      <c r="WT125" s="8"/>
      <c r="WU125" s="8"/>
      <c r="WV125" s="8"/>
      <c r="WW125" s="8"/>
      <c r="WX125" s="8"/>
      <c r="WY125" s="8"/>
      <c r="WZ125" s="8"/>
      <c r="XA125" s="8"/>
      <c r="XB125" s="8"/>
      <c r="XC125" s="8"/>
      <c r="XD125" s="8"/>
      <c r="XE125" s="8"/>
      <c r="XF125" s="8"/>
      <c r="XG125" s="8"/>
      <c r="XH125" s="8"/>
      <c r="XI125" s="8"/>
      <c r="XJ125" s="8"/>
      <c r="XK125" s="8"/>
      <c r="XL125" s="8"/>
      <c r="XM125" s="8"/>
      <c r="XN125" s="8"/>
      <c r="XO125" s="8"/>
      <c r="XP125" s="8"/>
      <c r="XQ125" s="8"/>
      <c r="XR125" s="8"/>
      <c r="XS125" s="8"/>
      <c r="XT125" s="8"/>
      <c r="XU125" s="8"/>
      <c r="XV125" s="8"/>
      <c r="XW125" s="8"/>
      <c r="XX125" s="8"/>
      <c r="XY125" s="8"/>
      <c r="XZ125" s="8"/>
      <c r="YA125" s="8"/>
      <c r="YB125" s="8"/>
      <c r="YC125" s="8"/>
      <c r="YD125" s="8"/>
      <c r="YE125" s="8"/>
      <c r="YF125" s="8"/>
      <c r="YG125" s="8"/>
      <c r="YH125" s="8"/>
      <c r="YI125" s="8"/>
      <c r="YJ125" s="8"/>
      <c r="YK125" s="8"/>
      <c r="YL125" s="8"/>
      <c r="YM125" s="8"/>
      <c r="YN125" s="8"/>
      <c r="YO125" s="8"/>
      <c r="YP125" s="8"/>
      <c r="YQ125" s="8"/>
      <c r="YR125" s="8"/>
      <c r="YS125" s="8"/>
      <c r="YT125" s="8"/>
      <c r="YU125" s="8"/>
      <c r="YV125" s="8"/>
      <c r="YW125" s="8"/>
      <c r="YX125" s="8"/>
      <c r="YY125" s="8"/>
      <c r="YZ125" s="8"/>
      <c r="ZA125" s="8"/>
      <c r="ZB125" s="8"/>
      <c r="ZC125" s="8"/>
      <c r="ZD125" s="8"/>
      <c r="ZE125" s="8"/>
      <c r="ZF125" s="8"/>
      <c r="ZG125" s="8"/>
      <c r="ZH125" s="8"/>
      <c r="ZI125" s="8"/>
      <c r="ZJ125" s="8"/>
      <c r="ZK125" s="8"/>
      <c r="ZL125" s="8"/>
      <c r="ZM125" s="8"/>
      <c r="ZN125" s="8"/>
      <c r="ZO125" s="8"/>
      <c r="ZP125" s="8"/>
      <c r="ZQ125" s="8"/>
      <c r="ZR125" s="8"/>
      <c r="ZS125" s="8"/>
      <c r="ZT125" s="8"/>
      <c r="ZU125" s="8"/>
      <c r="ZV125" s="8"/>
      <c r="ZW125" s="8"/>
      <c r="ZX125" s="8"/>
      <c r="ZY125" s="8"/>
      <c r="ZZ125" s="8"/>
      <c r="AAA125" s="8"/>
      <c r="AAB125" s="8"/>
      <c r="AAC125" s="8"/>
      <c r="AAD125" s="8"/>
      <c r="AAE125" s="8"/>
      <c r="AAF125" s="8"/>
      <c r="AAG125" s="8"/>
      <c r="AAH125" s="8"/>
      <c r="AAI125" s="8"/>
      <c r="AAJ125" s="8"/>
      <c r="AAK125" s="8"/>
      <c r="AAL125" s="8"/>
      <c r="AAM125" s="8"/>
      <c r="AAN125" s="8"/>
      <c r="AAO125" s="8"/>
      <c r="AAP125" s="8"/>
      <c r="AAQ125" s="8"/>
      <c r="AAR125" s="8"/>
      <c r="AAS125" s="8"/>
      <c r="AAT125" s="8"/>
      <c r="AAU125" s="8"/>
      <c r="AAV125" s="8"/>
      <c r="AAW125" s="8"/>
      <c r="AAX125" s="8"/>
      <c r="AAY125" s="8"/>
      <c r="AAZ125" s="8"/>
      <c r="ABA125" s="8"/>
      <c r="ABB125" s="8"/>
      <c r="ABC125" s="8"/>
      <c r="ABD125" s="8"/>
      <c r="ABE125" s="8"/>
      <c r="ABF125" s="8"/>
      <c r="ABG125" s="8"/>
      <c r="ABH125" s="8"/>
      <c r="ABI125" s="8"/>
      <c r="ABJ125" s="8"/>
      <c r="ABK125" s="8"/>
      <c r="ABL125" s="8"/>
      <c r="ABM125" s="8"/>
      <c r="ABN125" s="8"/>
      <c r="ABO125" s="8"/>
      <c r="ABP125" s="8"/>
      <c r="ABQ125" s="8"/>
      <c r="ABR125" s="8"/>
      <c r="ABS125" s="8"/>
      <c r="ABT125" s="8"/>
      <c r="ABU125" s="8"/>
      <c r="ABV125" s="8"/>
      <c r="ABW125" s="8"/>
      <c r="ABX125" s="8"/>
      <c r="ABY125" s="8"/>
      <c r="ABZ125" s="8"/>
      <c r="ACA125" s="8"/>
      <c r="ACB125" s="8"/>
      <c r="ACC125" s="8"/>
      <c r="ACD125" s="8"/>
      <c r="ACE125" s="8"/>
      <c r="ACF125" s="8"/>
      <c r="ACG125" s="8"/>
      <c r="ACH125" s="8"/>
      <c r="ACI125" s="8"/>
      <c r="ACJ125" s="8"/>
      <c r="ACK125" s="8"/>
      <c r="ACL125" s="8"/>
      <c r="ACM125" s="8"/>
      <c r="ACN125" s="8"/>
      <c r="ACO125" s="8"/>
      <c r="ACP125" s="8"/>
      <c r="ACQ125" s="8"/>
      <c r="ACR125" s="8"/>
      <c r="ACS125" s="8"/>
      <c r="ACT125" s="8"/>
      <c r="ACU125" s="8"/>
      <c r="ACV125" s="8"/>
      <c r="ACW125" s="8"/>
      <c r="ACX125" s="8"/>
      <c r="ACY125" s="8"/>
      <c r="ACZ125" s="8"/>
      <c r="ADA125" s="8"/>
      <c r="ADB125" s="8"/>
      <c r="ADC125" s="8"/>
      <c r="ADD125" s="8"/>
      <c r="ADE125" s="8"/>
      <c r="ADF125" s="8"/>
      <c r="ADG125" s="8"/>
      <c r="ADH125" s="8"/>
      <c r="ADI125" s="8"/>
      <c r="ADJ125" s="8"/>
      <c r="ADK125" s="8"/>
      <c r="ADL125" s="8"/>
      <c r="ADM125" s="8"/>
      <c r="ADN125" s="8"/>
      <c r="ADO125" s="8"/>
      <c r="ADP125" s="8"/>
      <c r="ADQ125" s="8"/>
      <c r="ADR125" s="8"/>
      <c r="ADS125" s="8"/>
      <c r="ADT125" s="8"/>
      <c r="ADU125" s="8"/>
      <c r="ADV125" s="8"/>
      <c r="ADW125" s="8"/>
      <c r="ADX125" s="8"/>
      <c r="ADY125" s="8"/>
      <c r="ADZ125" s="8"/>
      <c r="AEA125" s="8"/>
      <c r="AEB125" s="8"/>
      <c r="AEC125" s="8"/>
      <c r="AED125" s="8"/>
      <c r="AEE125" s="8"/>
      <c r="AEF125" s="8"/>
      <c r="AEG125" s="8"/>
      <c r="AEH125" s="8"/>
      <c r="AEI125" s="8"/>
      <c r="AEJ125" s="8"/>
      <c r="AEK125" s="8"/>
      <c r="AEL125" s="8"/>
      <c r="AEM125" s="8"/>
      <c r="AEN125" s="8"/>
      <c r="AEO125" s="8"/>
      <c r="AEP125" s="8"/>
      <c r="AEQ125" s="8"/>
      <c r="AER125" s="8"/>
      <c r="AES125" s="8"/>
      <c r="AET125" s="8"/>
      <c r="AEU125" s="8"/>
      <c r="AEV125" s="8"/>
      <c r="AEW125" s="8"/>
      <c r="AEX125" s="8"/>
      <c r="AEY125" s="8"/>
      <c r="AEZ125" s="8"/>
      <c r="AFA125" s="8"/>
      <c r="AFB125" s="8"/>
      <c r="AFC125" s="8"/>
      <c r="AFD125" s="8"/>
      <c r="AFE125" s="8"/>
      <c r="AFF125" s="8"/>
      <c r="AFG125" s="8"/>
      <c r="AFH125" s="8"/>
      <c r="AFI125" s="8"/>
      <c r="AFJ125" s="8"/>
      <c r="AFK125" s="8"/>
      <c r="AFL125" s="8"/>
      <c r="AFM125" s="8"/>
      <c r="AFN125" s="8"/>
      <c r="AFO125" s="8"/>
      <c r="AFP125" s="8"/>
      <c r="AFQ125" s="8"/>
      <c r="AFR125" s="8"/>
      <c r="AFS125" s="8"/>
      <c r="AFT125" s="8"/>
      <c r="AFU125" s="8"/>
      <c r="AFV125" s="8"/>
      <c r="AFW125" s="8"/>
      <c r="AFX125" s="8"/>
      <c r="AFY125" s="8"/>
      <c r="AFZ125" s="8"/>
      <c r="AGA125" s="8"/>
      <c r="AGB125" s="8"/>
      <c r="AGC125" s="8"/>
      <c r="AGD125" s="8"/>
      <c r="AGE125" s="8"/>
      <c r="AGF125" s="8"/>
      <c r="AGG125" s="8"/>
      <c r="AGH125" s="8"/>
      <c r="AGI125" s="8"/>
      <c r="AGJ125" s="8"/>
      <c r="AGK125" s="8"/>
      <c r="AGL125" s="8"/>
      <c r="AGM125" s="8"/>
      <c r="AGN125" s="8"/>
      <c r="AGO125" s="8"/>
      <c r="AGP125" s="8"/>
      <c r="AGQ125" s="8"/>
      <c r="AGR125" s="8"/>
      <c r="AGS125" s="8"/>
      <c r="AGT125" s="8"/>
      <c r="AGU125" s="8"/>
      <c r="AGV125" s="8"/>
      <c r="AGW125" s="8"/>
      <c r="AGX125" s="8"/>
      <c r="AGY125" s="8"/>
      <c r="AGZ125" s="8"/>
      <c r="AHA125" s="8"/>
      <c r="AHB125" s="8"/>
      <c r="AHC125" s="8"/>
      <c r="AHD125" s="8"/>
      <c r="AHE125" s="8"/>
      <c r="AHF125" s="8"/>
      <c r="AHG125" s="8"/>
      <c r="AHH125" s="8"/>
      <c r="AHI125" s="8"/>
      <c r="AHJ125" s="8"/>
      <c r="AHK125" s="8"/>
      <c r="AHL125" s="8"/>
      <c r="AHM125" s="8"/>
      <c r="AHN125" s="8"/>
      <c r="AHO125" s="8"/>
      <c r="AHP125" s="8"/>
      <c r="AHQ125" s="8"/>
      <c r="AHR125" s="8"/>
      <c r="AHS125" s="8"/>
      <c r="AHT125" s="8"/>
      <c r="AHU125" s="8"/>
      <c r="AHV125" s="8"/>
      <c r="AHW125" s="8"/>
      <c r="AHX125" s="8"/>
      <c r="AHY125" s="8"/>
      <c r="AHZ125" s="8"/>
      <c r="AIA125" s="8"/>
      <c r="AIB125" s="8"/>
      <c r="AIC125" s="8"/>
      <c r="AID125" s="8"/>
      <c r="AIE125" s="8"/>
      <c r="AIF125" s="8"/>
      <c r="AIG125" s="8"/>
      <c r="AIH125" s="8"/>
      <c r="AII125" s="8"/>
      <c r="AIJ125" s="8"/>
      <c r="AIK125" s="8"/>
      <c r="AIL125" s="8"/>
      <c r="AIM125" s="8"/>
      <c r="AIN125" s="8"/>
      <c r="AIO125" s="8"/>
      <c r="AIP125" s="8"/>
      <c r="AIQ125" s="8"/>
      <c r="AIR125" s="8"/>
      <c r="AIS125" s="8"/>
      <c r="AIT125" s="8"/>
      <c r="AIU125" s="8"/>
      <c r="AIV125" s="8"/>
      <c r="AIW125" s="8"/>
      <c r="AIX125" s="8"/>
      <c r="AIY125" s="8"/>
      <c r="AIZ125" s="8"/>
      <c r="AJA125" s="8"/>
      <c r="AJB125" s="8"/>
      <c r="AJC125" s="8"/>
      <c r="AJD125" s="8"/>
      <c r="AJE125" s="8"/>
      <c r="AJF125" s="8"/>
      <c r="AJG125" s="8"/>
      <c r="AJH125" s="8"/>
      <c r="AJI125" s="8"/>
      <c r="AJJ125" s="8"/>
      <c r="AJK125" s="8"/>
      <c r="AJL125" s="8"/>
      <c r="AJM125" s="8"/>
      <c r="AJN125" s="8"/>
      <c r="AJO125" s="8"/>
      <c r="AJP125" s="8"/>
      <c r="AJQ125" s="8"/>
      <c r="AJR125" s="8"/>
      <c r="AJS125" s="8"/>
      <c r="AJT125" s="8"/>
      <c r="AJU125" s="8"/>
      <c r="AJV125" s="8"/>
      <c r="AJW125" s="8"/>
      <c r="AJX125" s="8"/>
      <c r="AJY125" s="8"/>
      <c r="AJZ125" s="8"/>
      <c r="AKA125" s="8"/>
      <c r="AKB125" s="8"/>
      <c r="AKC125" s="8"/>
      <c r="AKD125" s="8"/>
      <c r="AKE125" s="8"/>
      <c r="AKF125" s="8"/>
      <c r="AKG125" s="8"/>
      <c r="AKH125" s="8"/>
      <c r="AKI125" s="8"/>
      <c r="AKJ125" s="8"/>
      <c r="AKK125" s="8"/>
      <c r="AKL125" s="8"/>
      <c r="AKM125" s="8"/>
      <c r="AKN125" s="8"/>
      <c r="AKO125" s="8"/>
      <c r="AKP125" s="8"/>
      <c r="AKQ125" s="8"/>
      <c r="AKR125" s="8"/>
      <c r="AKS125" s="8"/>
      <c r="AKT125" s="8"/>
      <c r="AKU125" s="8"/>
      <c r="AKV125" s="8"/>
      <c r="AKW125" s="8"/>
      <c r="AKX125" s="8"/>
      <c r="AKY125" s="8"/>
      <c r="AKZ125" s="8"/>
      <c r="ALA125" s="8"/>
      <c r="ALB125" s="8"/>
      <c r="ALC125" s="8"/>
      <c r="ALD125" s="8"/>
      <c r="ALE125" s="8"/>
      <c r="ALF125" s="8"/>
      <c r="ALG125" s="8"/>
      <c r="ALH125" s="8"/>
      <c r="ALI125" s="8"/>
      <c r="ALJ125" s="8"/>
      <c r="ALK125" s="8"/>
      <c r="ALL125" s="8"/>
      <c r="ALM125" s="8"/>
      <c r="ALN125" s="8"/>
      <c r="ALO125" s="8"/>
      <c r="ALP125" s="8"/>
      <c r="ALQ125" s="8"/>
      <c r="ALR125" s="8"/>
      <c r="ALS125" s="8"/>
      <c r="ALT125" s="8"/>
      <c r="ALU125" s="8"/>
      <c r="ALV125" s="8"/>
      <c r="ALW125" s="8"/>
      <c r="ALX125" s="8"/>
      <c r="ALY125" s="8"/>
      <c r="ALZ125" s="8"/>
      <c r="AMA125" s="8"/>
      <c r="AMB125" s="8"/>
      <c r="AMC125" s="8"/>
      <c r="AMD125" s="8"/>
      <c r="AME125" s="8"/>
    </row>
    <row r="126" spans="1:1019" s="158" customFormat="1" ht="15.75">
      <c r="A126" s="224"/>
      <c r="B126" s="225"/>
      <c r="C126" s="236"/>
      <c r="D126" s="236"/>
      <c r="E126" s="236"/>
      <c r="F126" s="237"/>
      <c r="G126" s="228"/>
      <c r="H126" s="238"/>
      <c r="I126" s="230" t="b">
        <f t="shared" si="26"/>
        <v>0</v>
      </c>
      <c r="J126" s="231" t="e">
        <f>VLOOKUP(G126,'3. Fiche prépa conv APL_RS'!$B$33:$H$39,IF(LEFT(A126,3)="PLS",6,IF(LEFT(A126,4)="PLUS",2,IF(LEFT(A126,4)="PLAI",4))))</f>
        <v>#N/A</v>
      </c>
      <c r="K126" s="232"/>
      <c r="L126" s="232"/>
      <c r="M126" s="233">
        <f t="shared" si="30"/>
        <v>0</v>
      </c>
      <c r="N126" s="234"/>
      <c r="O126" s="233" t="str">
        <f>IF($A126="PLAI-adapté",IF($M$8=2,VLOOKUP($N126,Données!$H$6:$L$11,5,0),VLOOKUP($N126,Données!$H$6:$L$11,4,0)),"")</f>
        <v/>
      </c>
      <c r="P126" s="235" t="str">
        <f t="shared" si="31"/>
        <v/>
      </c>
      <c r="Q126" s="403" t="str">
        <f t="shared" si="29"/>
        <v/>
      </c>
      <c r="R126" s="209"/>
      <c r="S126" s="15"/>
      <c r="T126" s="8"/>
      <c r="U126" s="8"/>
      <c r="V126" s="8"/>
      <c r="W126" s="8"/>
      <c r="X126" s="50"/>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c r="HH126" s="8"/>
      <c r="HI126" s="8"/>
      <c r="HJ126" s="8"/>
      <c r="HK126" s="8"/>
      <c r="HL126" s="8"/>
      <c r="HM126" s="8"/>
      <c r="HN126" s="8"/>
      <c r="HO126" s="8"/>
      <c r="HP126" s="8"/>
      <c r="HQ126" s="8"/>
      <c r="HR126" s="8"/>
      <c r="HS126" s="8"/>
      <c r="HT126" s="8"/>
      <c r="HU126" s="8"/>
      <c r="HV126" s="8"/>
      <c r="HW126" s="8"/>
      <c r="HX126" s="8"/>
      <c r="HY126" s="8"/>
      <c r="HZ126" s="8"/>
      <c r="IA126" s="8"/>
      <c r="IB126" s="8"/>
      <c r="IC126" s="8"/>
      <c r="ID126" s="8"/>
      <c r="IE126" s="8"/>
      <c r="IF126" s="8"/>
      <c r="IG126" s="8"/>
      <c r="IH126" s="8"/>
      <c r="II126" s="8"/>
      <c r="IJ126" s="8"/>
      <c r="IK126" s="8"/>
      <c r="IL126" s="8"/>
      <c r="IM126" s="8"/>
      <c r="IN126" s="8"/>
      <c r="IO126" s="8"/>
      <c r="IP126" s="8"/>
      <c r="IQ126" s="8"/>
      <c r="IR126" s="8"/>
      <c r="IS126" s="8"/>
      <c r="IT126" s="8"/>
      <c r="IU126" s="8"/>
      <c r="IV126" s="8"/>
      <c r="IW126" s="8"/>
      <c r="IX126" s="8"/>
      <c r="IY126" s="8"/>
      <c r="IZ126" s="8"/>
      <c r="JA126" s="8"/>
      <c r="JB126" s="8"/>
      <c r="JC126" s="8"/>
      <c r="JD126" s="8"/>
      <c r="JE126" s="8"/>
      <c r="JF126" s="8"/>
      <c r="JG126" s="8"/>
      <c r="JH126" s="8"/>
      <c r="JI126" s="8"/>
      <c r="JJ126" s="8"/>
      <c r="JK126" s="8"/>
      <c r="JL126" s="8"/>
      <c r="JM126" s="8"/>
      <c r="JN126" s="8"/>
      <c r="JO126" s="8"/>
      <c r="JP126" s="8"/>
      <c r="JQ126" s="8"/>
      <c r="JR126" s="8"/>
      <c r="JS126" s="8"/>
      <c r="JT126" s="8"/>
      <c r="JU126" s="8"/>
      <c r="JV126" s="8"/>
      <c r="JW126" s="8"/>
      <c r="JX126" s="8"/>
      <c r="JY126" s="8"/>
      <c r="JZ126" s="8"/>
      <c r="KA126" s="8"/>
      <c r="KB126" s="8"/>
      <c r="KC126" s="8"/>
      <c r="KD126" s="8"/>
      <c r="KE126" s="8"/>
      <c r="KF126" s="8"/>
      <c r="KG126" s="8"/>
      <c r="KH126" s="8"/>
      <c r="KI126" s="8"/>
      <c r="KJ126" s="8"/>
      <c r="KK126" s="8"/>
      <c r="KL126" s="8"/>
      <c r="KM126" s="8"/>
      <c r="KN126" s="8"/>
      <c r="KO126" s="8"/>
      <c r="KP126" s="8"/>
      <c r="KQ126" s="8"/>
      <c r="KR126" s="8"/>
      <c r="KS126" s="8"/>
      <c r="KT126" s="8"/>
      <c r="KU126" s="8"/>
      <c r="KV126" s="8"/>
      <c r="KW126" s="8"/>
      <c r="KX126" s="8"/>
      <c r="KY126" s="8"/>
      <c r="KZ126" s="8"/>
      <c r="LA126" s="8"/>
      <c r="LB126" s="8"/>
      <c r="LC126" s="8"/>
      <c r="LD126" s="8"/>
      <c r="LE126" s="8"/>
      <c r="LF126" s="8"/>
      <c r="LG126" s="8"/>
      <c r="LH126" s="8"/>
      <c r="LI126" s="8"/>
      <c r="LJ126" s="8"/>
      <c r="LK126" s="8"/>
      <c r="LL126" s="8"/>
      <c r="LM126" s="8"/>
      <c r="LN126" s="8"/>
      <c r="LO126" s="8"/>
      <c r="LP126" s="8"/>
      <c r="LQ126" s="8"/>
      <c r="LR126" s="8"/>
      <c r="LS126" s="8"/>
      <c r="LT126" s="8"/>
      <c r="LU126" s="8"/>
      <c r="LV126" s="8"/>
      <c r="LW126" s="8"/>
      <c r="LX126" s="8"/>
      <c r="LY126" s="8"/>
      <c r="LZ126" s="8"/>
      <c r="MA126" s="8"/>
      <c r="MB126" s="8"/>
      <c r="MC126" s="8"/>
      <c r="MD126" s="8"/>
      <c r="ME126" s="8"/>
      <c r="MF126" s="8"/>
      <c r="MG126" s="8"/>
      <c r="MH126" s="8"/>
      <c r="MI126" s="8"/>
      <c r="MJ126" s="8"/>
      <c r="MK126" s="8"/>
      <c r="ML126" s="8"/>
      <c r="MM126" s="8"/>
      <c r="MN126" s="8"/>
      <c r="MO126" s="8"/>
      <c r="MP126" s="8"/>
      <c r="MQ126" s="8"/>
      <c r="MR126" s="8"/>
      <c r="MS126" s="8"/>
      <c r="MT126" s="8"/>
      <c r="MU126" s="8"/>
      <c r="MV126" s="8"/>
      <c r="MW126" s="8"/>
      <c r="MX126" s="8"/>
      <c r="MY126" s="8"/>
      <c r="MZ126" s="8"/>
      <c r="NA126" s="8"/>
      <c r="NB126" s="8"/>
      <c r="NC126" s="8"/>
      <c r="ND126" s="8"/>
      <c r="NE126" s="8"/>
      <c r="NF126" s="8"/>
      <c r="NG126" s="8"/>
      <c r="NH126" s="8"/>
      <c r="NI126" s="8"/>
      <c r="NJ126" s="8"/>
      <c r="NK126" s="8"/>
      <c r="NL126" s="8"/>
      <c r="NM126" s="8"/>
      <c r="NN126" s="8"/>
      <c r="NO126" s="8"/>
      <c r="NP126" s="8"/>
      <c r="NQ126" s="8"/>
      <c r="NR126" s="8"/>
      <c r="NS126" s="8"/>
      <c r="NT126" s="8"/>
      <c r="NU126" s="8"/>
      <c r="NV126" s="8"/>
      <c r="NW126" s="8"/>
      <c r="NX126" s="8"/>
      <c r="NY126" s="8"/>
      <c r="NZ126" s="8"/>
      <c r="OA126" s="8"/>
      <c r="OB126" s="8"/>
      <c r="OC126" s="8"/>
      <c r="OD126" s="8"/>
      <c r="OE126" s="8"/>
      <c r="OF126" s="8"/>
      <c r="OG126" s="8"/>
      <c r="OH126" s="8"/>
      <c r="OI126" s="8"/>
      <c r="OJ126" s="8"/>
      <c r="OK126" s="8"/>
      <c r="OL126" s="8"/>
      <c r="OM126" s="8"/>
      <c r="ON126" s="8"/>
      <c r="OO126" s="8"/>
      <c r="OP126" s="8"/>
      <c r="OQ126" s="8"/>
      <c r="OR126" s="8"/>
      <c r="OS126" s="8"/>
      <c r="OT126" s="8"/>
      <c r="OU126" s="8"/>
      <c r="OV126" s="8"/>
      <c r="OW126" s="8"/>
      <c r="OX126" s="8"/>
      <c r="OY126" s="8"/>
      <c r="OZ126" s="8"/>
      <c r="PA126" s="8"/>
      <c r="PB126" s="8"/>
      <c r="PC126" s="8"/>
      <c r="PD126" s="8"/>
      <c r="PE126" s="8"/>
      <c r="PF126" s="8"/>
      <c r="PG126" s="8"/>
      <c r="PH126" s="8"/>
      <c r="PI126" s="8"/>
      <c r="PJ126" s="8"/>
      <c r="PK126" s="8"/>
      <c r="PL126" s="8"/>
      <c r="PM126" s="8"/>
      <c r="PN126" s="8"/>
      <c r="PO126" s="8"/>
      <c r="PP126" s="8"/>
      <c r="PQ126" s="8"/>
      <c r="PR126" s="8"/>
      <c r="PS126" s="8"/>
      <c r="PT126" s="8"/>
      <c r="PU126" s="8"/>
      <c r="PV126" s="8"/>
      <c r="PW126" s="8"/>
      <c r="PX126" s="8"/>
      <c r="PY126" s="8"/>
      <c r="PZ126" s="8"/>
      <c r="QA126" s="8"/>
      <c r="QB126" s="8"/>
      <c r="QC126" s="8"/>
      <c r="QD126" s="8"/>
      <c r="QE126" s="8"/>
      <c r="QF126" s="8"/>
      <c r="QG126" s="8"/>
      <c r="QH126" s="8"/>
      <c r="QI126" s="8"/>
      <c r="QJ126" s="8"/>
      <c r="QK126" s="8"/>
      <c r="QL126" s="8"/>
      <c r="QM126" s="8"/>
      <c r="QN126" s="8"/>
      <c r="QO126" s="8"/>
      <c r="QP126" s="8"/>
      <c r="QQ126" s="8"/>
      <c r="QR126" s="8"/>
      <c r="QS126" s="8"/>
      <c r="QT126" s="8"/>
      <c r="QU126" s="8"/>
      <c r="QV126" s="8"/>
      <c r="QW126" s="8"/>
      <c r="QX126" s="8"/>
      <c r="QY126" s="8"/>
      <c r="QZ126" s="8"/>
      <c r="RA126" s="8"/>
      <c r="RB126" s="8"/>
      <c r="RC126" s="8"/>
      <c r="RD126" s="8"/>
      <c r="RE126" s="8"/>
      <c r="RF126" s="8"/>
      <c r="RG126" s="8"/>
      <c r="RH126" s="8"/>
      <c r="RI126" s="8"/>
      <c r="RJ126" s="8"/>
      <c r="RK126" s="8"/>
      <c r="RL126" s="8"/>
      <c r="RM126" s="8"/>
      <c r="RN126" s="8"/>
      <c r="RO126" s="8"/>
      <c r="RP126" s="8"/>
      <c r="RQ126" s="8"/>
      <c r="RR126" s="8"/>
      <c r="RS126" s="8"/>
      <c r="RT126" s="8"/>
      <c r="RU126" s="8"/>
      <c r="RV126" s="8"/>
      <c r="RW126" s="8"/>
      <c r="RX126" s="8"/>
      <c r="RY126" s="8"/>
      <c r="RZ126" s="8"/>
      <c r="SA126" s="8"/>
      <c r="SB126" s="8"/>
      <c r="SC126" s="8"/>
      <c r="SD126" s="8"/>
      <c r="SE126" s="8"/>
      <c r="SF126" s="8"/>
      <c r="SG126" s="8"/>
      <c r="SH126" s="8"/>
      <c r="SI126" s="8"/>
      <c r="SJ126" s="8"/>
      <c r="SK126" s="8"/>
      <c r="SL126" s="8"/>
      <c r="SM126" s="8"/>
      <c r="SN126" s="8"/>
      <c r="SO126" s="8"/>
      <c r="SP126" s="8"/>
      <c r="SQ126" s="8"/>
      <c r="SR126" s="8"/>
      <c r="SS126" s="8"/>
      <c r="ST126" s="8"/>
      <c r="SU126" s="8"/>
      <c r="SV126" s="8"/>
      <c r="SW126" s="8"/>
      <c r="SX126" s="8"/>
      <c r="SY126" s="8"/>
      <c r="SZ126" s="8"/>
      <c r="TA126" s="8"/>
      <c r="TB126" s="8"/>
      <c r="TC126" s="8"/>
      <c r="TD126" s="8"/>
      <c r="TE126" s="8"/>
      <c r="TF126" s="8"/>
      <c r="TG126" s="8"/>
      <c r="TH126" s="8"/>
      <c r="TI126" s="8"/>
      <c r="TJ126" s="8"/>
      <c r="TK126" s="8"/>
      <c r="TL126" s="8"/>
      <c r="TM126" s="8"/>
      <c r="TN126" s="8"/>
      <c r="TO126" s="8"/>
      <c r="TP126" s="8"/>
      <c r="TQ126" s="8"/>
      <c r="TR126" s="8"/>
      <c r="TS126" s="8"/>
      <c r="TT126" s="8"/>
      <c r="TU126" s="8"/>
      <c r="TV126" s="8"/>
      <c r="TW126" s="8"/>
      <c r="TX126" s="8"/>
      <c r="TY126" s="8"/>
      <c r="TZ126" s="8"/>
      <c r="UA126" s="8"/>
      <c r="UB126" s="8"/>
      <c r="UC126" s="8"/>
      <c r="UD126" s="8"/>
      <c r="UE126" s="8"/>
      <c r="UF126" s="8"/>
      <c r="UG126" s="8"/>
      <c r="UH126" s="8"/>
      <c r="UI126" s="8"/>
      <c r="UJ126" s="8"/>
      <c r="UK126" s="8"/>
      <c r="UL126" s="8"/>
      <c r="UM126" s="8"/>
      <c r="UN126" s="8"/>
      <c r="UO126" s="8"/>
      <c r="UP126" s="8"/>
      <c r="UQ126" s="8"/>
      <c r="UR126" s="8"/>
      <c r="US126" s="8"/>
      <c r="UT126" s="8"/>
      <c r="UU126" s="8"/>
      <c r="UV126" s="8"/>
      <c r="UW126" s="8"/>
      <c r="UX126" s="8"/>
      <c r="UY126" s="8"/>
      <c r="UZ126" s="8"/>
      <c r="VA126" s="8"/>
      <c r="VB126" s="8"/>
      <c r="VC126" s="8"/>
      <c r="VD126" s="8"/>
      <c r="VE126" s="8"/>
      <c r="VF126" s="8"/>
      <c r="VG126" s="8"/>
      <c r="VH126" s="8"/>
      <c r="VI126" s="8"/>
      <c r="VJ126" s="8"/>
      <c r="VK126" s="8"/>
      <c r="VL126" s="8"/>
      <c r="VM126" s="8"/>
      <c r="VN126" s="8"/>
      <c r="VO126" s="8"/>
      <c r="VP126" s="8"/>
      <c r="VQ126" s="8"/>
      <c r="VR126" s="8"/>
      <c r="VS126" s="8"/>
      <c r="VT126" s="8"/>
      <c r="VU126" s="8"/>
      <c r="VV126" s="8"/>
      <c r="VW126" s="8"/>
      <c r="VX126" s="8"/>
      <c r="VY126" s="8"/>
      <c r="VZ126" s="8"/>
      <c r="WA126" s="8"/>
      <c r="WB126" s="8"/>
      <c r="WC126" s="8"/>
      <c r="WD126" s="8"/>
      <c r="WE126" s="8"/>
      <c r="WF126" s="8"/>
      <c r="WG126" s="8"/>
      <c r="WH126" s="8"/>
      <c r="WI126" s="8"/>
      <c r="WJ126" s="8"/>
      <c r="WK126" s="8"/>
      <c r="WL126" s="8"/>
      <c r="WM126" s="8"/>
      <c r="WN126" s="8"/>
      <c r="WO126" s="8"/>
      <c r="WP126" s="8"/>
      <c r="WQ126" s="8"/>
      <c r="WR126" s="8"/>
      <c r="WS126" s="8"/>
      <c r="WT126" s="8"/>
      <c r="WU126" s="8"/>
      <c r="WV126" s="8"/>
      <c r="WW126" s="8"/>
      <c r="WX126" s="8"/>
      <c r="WY126" s="8"/>
      <c r="WZ126" s="8"/>
      <c r="XA126" s="8"/>
      <c r="XB126" s="8"/>
      <c r="XC126" s="8"/>
      <c r="XD126" s="8"/>
      <c r="XE126" s="8"/>
      <c r="XF126" s="8"/>
      <c r="XG126" s="8"/>
      <c r="XH126" s="8"/>
      <c r="XI126" s="8"/>
      <c r="XJ126" s="8"/>
      <c r="XK126" s="8"/>
      <c r="XL126" s="8"/>
      <c r="XM126" s="8"/>
      <c r="XN126" s="8"/>
      <c r="XO126" s="8"/>
      <c r="XP126" s="8"/>
      <c r="XQ126" s="8"/>
      <c r="XR126" s="8"/>
      <c r="XS126" s="8"/>
      <c r="XT126" s="8"/>
      <c r="XU126" s="8"/>
      <c r="XV126" s="8"/>
      <c r="XW126" s="8"/>
      <c r="XX126" s="8"/>
      <c r="XY126" s="8"/>
      <c r="XZ126" s="8"/>
      <c r="YA126" s="8"/>
      <c r="YB126" s="8"/>
      <c r="YC126" s="8"/>
      <c r="YD126" s="8"/>
      <c r="YE126" s="8"/>
      <c r="YF126" s="8"/>
      <c r="YG126" s="8"/>
      <c r="YH126" s="8"/>
      <c r="YI126" s="8"/>
      <c r="YJ126" s="8"/>
      <c r="YK126" s="8"/>
      <c r="YL126" s="8"/>
      <c r="YM126" s="8"/>
      <c r="YN126" s="8"/>
      <c r="YO126" s="8"/>
      <c r="YP126" s="8"/>
      <c r="YQ126" s="8"/>
      <c r="YR126" s="8"/>
      <c r="YS126" s="8"/>
      <c r="YT126" s="8"/>
      <c r="YU126" s="8"/>
      <c r="YV126" s="8"/>
      <c r="YW126" s="8"/>
      <c r="YX126" s="8"/>
      <c r="YY126" s="8"/>
      <c r="YZ126" s="8"/>
      <c r="ZA126" s="8"/>
      <c r="ZB126" s="8"/>
      <c r="ZC126" s="8"/>
      <c r="ZD126" s="8"/>
      <c r="ZE126" s="8"/>
      <c r="ZF126" s="8"/>
      <c r="ZG126" s="8"/>
      <c r="ZH126" s="8"/>
      <c r="ZI126" s="8"/>
      <c r="ZJ126" s="8"/>
      <c r="ZK126" s="8"/>
      <c r="ZL126" s="8"/>
      <c r="ZM126" s="8"/>
      <c r="ZN126" s="8"/>
      <c r="ZO126" s="8"/>
      <c r="ZP126" s="8"/>
      <c r="ZQ126" s="8"/>
      <c r="ZR126" s="8"/>
      <c r="ZS126" s="8"/>
      <c r="ZT126" s="8"/>
      <c r="ZU126" s="8"/>
      <c r="ZV126" s="8"/>
      <c r="ZW126" s="8"/>
      <c r="ZX126" s="8"/>
      <c r="ZY126" s="8"/>
      <c r="ZZ126" s="8"/>
      <c r="AAA126" s="8"/>
      <c r="AAB126" s="8"/>
      <c r="AAC126" s="8"/>
      <c r="AAD126" s="8"/>
      <c r="AAE126" s="8"/>
      <c r="AAF126" s="8"/>
      <c r="AAG126" s="8"/>
      <c r="AAH126" s="8"/>
      <c r="AAI126" s="8"/>
      <c r="AAJ126" s="8"/>
      <c r="AAK126" s="8"/>
      <c r="AAL126" s="8"/>
      <c r="AAM126" s="8"/>
      <c r="AAN126" s="8"/>
      <c r="AAO126" s="8"/>
      <c r="AAP126" s="8"/>
      <c r="AAQ126" s="8"/>
      <c r="AAR126" s="8"/>
      <c r="AAS126" s="8"/>
      <c r="AAT126" s="8"/>
      <c r="AAU126" s="8"/>
      <c r="AAV126" s="8"/>
      <c r="AAW126" s="8"/>
      <c r="AAX126" s="8"/>
      <c r="AAY126" s="8"/>
      <c r="AAZ126" s="8"/>
      <c r="ABA126" s="8"/>
      <c r="ABB126" s="8"/>
      <c r="ABC126" s="8"/>
      <c r="ABD126" s="8"/>
      <c r="ABE126" s="8"/>
      <c r="ABF126" s="8"/>
      <c r="ABG126" s="8"/>
      <c r="ABH126" s="8"/>
      <c r="ABI126" s="8"/>
      <c r="ABJ126" s="8"/>
      <c r="ABK126" s="8"/>
      <c r="ABL126" s="8"/>
      <c r="ABM126" s="8"/>
      <c r="ABN126" s="8"/>
      <c r="ABO126" s="8"/>
      <c r="ABP126" s="8"/>
      <c r="ABQ126" s="8"/>
      <c r="ABR126" s="8"/>
      <c r="ABS126" s="8"/>
      <c r="ABT126" s="8"/>
      <c r="ABU126" s="8"/>
      <c r="ABV126" s="8"/>
      <c r="ABW126" s="8"/>
      <c r="ABX126" s="8"/>
      <c r="ABY126" s="8"/>
      <c r="ABZ126" s="8"/>
      <c r="ACA126" s="8"/>
      <c r="ACB126" s="8"/>
      <c r="ACC126" s="8"/>
      <c r="ACD126" s="8"/>
      <c r="ACE126" s="8"/>
      <c r="ACF126" s="8"/>
      <c r="ACG126" s="8"/>
      <c r="ACH126" s="8"/>
      <c r="ACI126" s="8"/>
      <c r="ACJ126" s="8"/>
      <c r="ACK126" s="8"/>
      <c r="ACL126" s="8"/>
      <c r="ACM126" s="8"/>
      <c r="ACN126" s="8"/>
      <c r="ACO126" s="8"/>
      <c r="ACP126" s="8"/>
      <c r="ACQ126" s="8"/>
      <c r="ACR126" s="8"/>
      <c r="ACS126" s="8"/>
      <c r="ACT126" s="8"/>
      <c r="ACU126" s="8"/>
      <c r="ACV126" s="8"/>
      <c r="ACW126" s="8"/>
      <c r="ACX126" s="8"/>
      <c r="ACY126" s="8"/>
      <c r="ACZ126" s="8"/>
      <c r="ADA126" s="8"/>
      <c r="ADB126" s="8"/>
      <c r="ADC126" s="8"/>
      <c r="ADD126" s="8"/>
      <c r="ADE126" s="8"/>
      <c r="ADF126" s="8"/>
      <c r="ADG126" s="8"/>
      <c r="ADH126" s="8"/>
      <c r="ADI126" s="8"/>
      <c r="ADJ126" s="8"/>
      <c r="ADK126" s="8"/>
      <c r="ADL126" s="8"/>
      <c r="ADM126" s="8"/>
      <c r="ADN126" s="8"/>
      <c r="ADO126" s="8"/>
      <c r="ADP126" s="8"/>
      <c r="ADQ126" s="8"/>
      <c r="ADR126" s="8"/>
      <c r="ADS126" s="8"/>
      <c r="ADT126" s="8"/>
      <c r="ADU126" s="8"/>
      <c r="ADV126" s="8"/>
      <c r="ADW126" s="8"/>
      <c r="ADX126" s="8"/>
      <c r="ADY126" s="8"/>
      <c r="ADZ126" s="8"/>
      <c r="AEA126" s="8"/>
      <c r="AEB126" s="8"/>
      <c r="AEC126" s="8"/>
      <c r="AED126" s="8"/>
      <c r="AEE126" s="8"/>
      <c r="AEF126" s="8"/>
      <c r="AEG126" s="8"/>
      <c r="AEH126" s="8"/>
      <c r="AEI126" s="8"/>
      <c r="AEJ126" s="8"/>
      <c r="AEK126" s="8"/>
      <c r="AEL126" s="8"/>
      <c r="AEM126" s="8"/>
      <c r="AEN126" s="8"/>
      <c r="AEO126" s="8"/>
      <c r="AEP126" s="8"/>
      <c r="AEQ126" s="8"/>
      <c r="AER126" s="8"/>
      <c r="AES126" s="8"/>
      <c r="AET126" s="8"/>
      <c r="AEU126" s="8"/>
      <c r="AEV126" s="8"/>
      <c r="AEW126" s="8"/>
      <c r="AEX126" s="8"/>
      <c r="AEY126" s="8"/>
      <c r="AEZ126" s="8"/>
      <c r="AFA126" s="8"/>
      <c r="AFB126" s="8"/>
      <c r="AFC126" s="8"/>
      <c r="AFD126" s="8"/>
      <c r="AFE126" s="8"/>
      <c r="AFF126" s="8"/>
      <c r="AFG126" s="8"/>
      <c r="AFH126" s="8"/>
      <c r="AFI126" s="8"/>
      <c r="AFJ126" s="8"/>
      <c r="AFK126" s="8"/>
      <c r="AFL126" s="8"/>
      <c r="AFM126" s="8"/>
      <c r="AFN126" s="8"/>
      <c r="AFO126" s="8"/>
      <c r="AFP126" s="8"/>
      <c r="AFQ126" s="8"/>
      <c r="AFR126" s="8"/>
      <c r="AFS126" s="8"/>
      <c r="AFT126" s="8"/>
      <c r="AFU126" s="8"/>
      <c r="AFV126" s="8"/>
      <c r="AFW126" s="8"/>
      <c r="AFX126" s="8"/>
      <c r="AFY126" s="8"/>
      <c r="AFZ126" s="8"/>
      <c r="AGA126" s="8"/>
      <c r="AGB126" s="8"/>
      <c r="AGC126" s="8"/>
      <c r="AGD126" s="8"/>
      <c r="AGE126" s="8"/>
      <c r="AGF126" s="8"/>
      <c r="AGG126" s="8"/>
      <c r="AGH126" s="8"/>
      <c r="AGI126" s="8"/>
      <c r="AGJ126" s="8"/>
      <c r="AGK126" s="8"/>
      <c r="AGL126" s="8"/>
      <c r="AGM126" s="8"/>
      <c r="AGN126" s="8"/>
      <c r="AGO126" s="8"/>
      <c r="AGP126" s="8"/>
      <c r="AGQ126" s="8"/>
      <c r="AGR126" s="8"/>
      <c r="AGS126" s="8"/>
      <c r="AGT126" s="8"/>
      <c r="AGU126" s="8"/>
      <c r="AGV126" s="8"/>
      <c r="AGW126" s="8"/>
      <c r="AGX126" s="8"/>
      <c r="AGY126" s="8"/>
      <c r="AGZ126" s="8"/>
      <c r="AHA126" s="8"/>
      <c r="AHB126" s="8"/>
      <c r="AHC126" s="8"/>
      <c r="AHD126" s="8"/>
      <c r="AHE126" s="8"/>
      <c r="AHF126" s="8"/>
      <c r="AHG126" s="8"/>
      <c r="AHH126" s="8"/>
      <c r="AHI126" s="8"/>
      <c r="AHJ126" s="8"/>
      <c r="AHK126" s="8"/>
      <c r="AHL126" s="8"/>
      <c r="AHM126" s="8"/>
      <c r="AHN126" s="8"/>
      <c r="AHO126" s="8"/>
      <c r="AHP126" s="8"/>
      <c r="AHQ126" s="8"/>
      <c r="AHR126" s="8"/>
      <c r="AHS126" s="8"/>
      <c r="AHT126" s="8"/>
      <c r="AHU126" s="8"/>
      <c r="AHV126" s="8"/>
      <c r="AHW126" s="8"/>
      <c r="AHX126" s="8"/>
      <c r="AHY126" s="8"/>
      <c r="AHZ126" s="8"/>
      <c r="AIA126" s="8"/>
      <c r="AIB126" s="8"/>
      <c r="AIC126" s="8"/>
      <c r="AID126" s="8"/>
      <c r="AIE126" s="8"/>
      <c r="AIF126" s="8"/>
      <c r="AIG126" s="8"/>
      <c r="AIH126" s="8"/>
      <c r="AII126" s="8"/>
      <c r="AIJ126" s="8"/>
      <c r="AIK126" s="8"/>
      <c r="AIL126" s="8"/>
      <c r="AIM126" s="8"/>
      <c r="AIN126" s="8"/>
      <c r="AIO126" s="8"/>
      <c r="AIP126" s="8"/>
      <c r="AIQ126" s="8"/>
      <c r="AIR126" s="8"/>
      <c r="AIS126" s="8"/>
      <c r="AIT126" s="8"/>
      <c r="AIU126" s="8"/>
      <c r="AIV126" s="8"/>
      <c r="AIW126" s="8"/>
      <c r="AIX126" s="8"/>
      <c r="AIY126" s="8"/>
      <c r="AIZ126" s="8"/>
      <c r="AJA126" s="8"/>
      <c r="AJB126" s="8"/>
      <c r="AJC126" s="8"/>
      <c r="AJD126" s="8"/>
      <c r="AJE126" s="8"/>
      <c r="AJF126" s="8"/>
      <c r="AJG126" s="8"/>
      <c r="AJH126" s="8"/>
      <c r="AJI126" s="8"/>
      <c r="AJJ126" s="8"/>
      <c r="AJK126" s="8"/>
      <c r="AJL126" s="8"/>
      <c r="AJM126" s="8"/>
      <c r="AJN126" s="8"/>
      <c r="AJO126" s="8"/>
      <c r="AJP126" s="8"/>
      <c r="AJQ126" s="8"/>
      <c r="AJR126" s="8"/>
      <c r="AJS126" s="8"/>
      <c r="AJT126" s="8"/>
      <c r="AJU126" s="8"/>
      <c r="AJV126" s="8"/>
      <c r="AJW126" s="8"/>
      <c r="AJX126" s="8"/>
      <c r="AJY126" s="8"/>
      <c r="AJZ126" s="8"/>
      <c r="AKA126" s="8"/>
      <c r="AKB126" s="8"/>
      <c r="AKC126" s="8"/>
      <c r="AKD126" s="8"/>
      <c r="AKE126" s="8"/>
      <c r="AKF126" s="8"/>
      <c r="AKG126" s="8"/>
      <c r="AKH126" s="8"/>
      <c r="AKI126" s="8"/>
      <c r="AKJ126" s="8"/>
      <c r="AKK126" s="8"/>
      <c r="AKL126" s="8"/>
      <c r="AKM126" s="8"/>
      <c r="AKN126" s="8"/>
      <c r="AKO126" s="8"/>
      <c r="AKP126" s="8"/>
      <c r="AKQ126" s="8"/>
      <c r="AKR126" s="8"/>
      <c r="AKS126" s="8"/>
      <c r="AKT126" s="8"/>
      <c r="AKU126" s="8"/>
      <c r="AKV126" s="8"/>
      <c r="AKW126" s="8"/>
      <c r="AKX126" s="8"/>
      <c r="AKY126" s="8"/>
      <c r="AKZ126" s="8"/>
      <c r="ALA126" s="8"/>
      <c r="ALB126" s="8"/>
      <c r="ALC126" s="8"/>
      <c r="ALD126" s="8"/>
      <c r="ALE126" s="8"/>
      <c r="ALF126" s="8"/>
      <c r="ALG126" s="8"/>
      <c r="ALH126" s="8"/>
      <c r="ALI126" s="8"/>
      <c r="ALJ126" s="8"/>
      <c r="ALK126" s="8"/>
      <c r="ALL126" s="8"/>
      <c r="ALM126" s="8"/>
      <c r="ALN126" s="8"/>
      <c r="ALO126" s="8"/>
      <c r="ALP126" s="8"/>
      <c r="ALQ126" s="8"/>
      <c r="ALR126" s="8"/>
      <c r="ALS126" s="8"/>
      <c r="ALT126" s="8"/>
      <c r="ALU126" s="8"/>
      <c r="ALV126" s="8"/>
      <c r="ALW126" s="8"/>
      <c r="ALX126" s="8"/>
      <c r="ALY126" s="8"/>
      <c r="ALZ126" s="8"/>
      <c r="AMA126" s="8"/>
      <c r="AMB126" s="8"/>
      <c r="AMC126" s="8"/>
      <c r="AMD126" s="8"/>
      <c r="AME126" s="8"/>
    </row>
    <row r="127" spans="1:1019" s="158" customFormat="1" ht="15.75">
      <c r="A127" s="224"/>
      <c r="B127" s="225"/>
      <c r="C127" s="236"/>
      <c r="D127" s="236"/>
      <c r="E127" s="236"/>
      <c r="F127" s="237"/>
      <c r="G127" s="228"/>
      <c r="H127" s="238"/>
      <c r="I127" s="230" t="b">
        <f t="shared" si="26"/>
        <v>0</v>
      </c>
      <c r="J127" s="231" t="e">
        <f>VLOOKUP(G127,'3. Fiche prépa conv APL_RS'!$B$33:$H$39,IF(LEFT(A127,3)="PLS",6,IF(LEFT(A127,4)="PLUS",2,IF(LEFT(A127,4)="PLAI",4))))</f>
        <v>#N/A</v>
      </c>
      <c r="K127" s="232"/>
      <c r="L127" s="232"/>
      <c r="M127" s="233">
        <f t="shared" si="30"/>
        <v>0</v>
      </c>
      <c r="N127" s="234"/>
      <c r="O127" s="233" t="str">
        <f>IF($A127="PLAI-adapté",IF($M$8=2,VLOOKUP($N127,Données!$H$6:$L$11,5,0),VLOOKUP($N127,Données!$H$6:$L$11,4,0)),"")</f>
        <v/>
      </c>
      <c r="P127" s="235" t="str">
        <f t="shared" si="31"/>
        <v/>
      </c>
      <c r="Q127" s="403" t="str">
        <f t="shared" si="29"/>
        <v/>
      </c>
      <c r="R127" s="209"/>
      <c r="S127" s="15"/>
      <c r="T127" s="8"/>
      <c r="U127" s="8"/>
      <c r="V127" s="8"/>
      <c r="W127" s="8"/>
      <c r="X127" s="50"/>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c r="HH127" s="8"/>
      <c r="HI127" s="8"/>
      <c r="HJ127" s="8"/>
      <c r="HK127" s="8"/>
      <c r="HL127" s="8"/>
      <c r="HM127" s="8"/>
      <c r="HN127" s="8"/>
      <c r="HO127" s="8"/>
      <c r="HP127" s="8"/>
      <c r="HQ127" s="8"/>
      <c r="HR127" s="8"/>
      <c r="HS127" s="8"/>
      <c r="HT127" s="8"/>
      <c r="HU127" s="8"/>
      <c r="HV127" s="8"/>
      <c r="HW127" s="8"/>
      <c r="HX127" s="8"/>
      <c r="HY127" s="8"/>
      <c r="HZ127" s="8"/>
      <c r="IA127" s="8"/>
      <c r="IB127" s="8"/>
      <c r="IC127" s="8"/>
      <c r="ID127" s="8"/>
      <c r="IE127" s="8"/>
      <c r="IF127" s="8"/>
      <c r="IG127" s="8"/>
      <c r="IH127" s="8"/>
      <c r="II127" s="8"/>
      <c r="IJ127" s="8"/>
      <c r="IK127" s="8"/>
      <c r="IL127" s="8"/>
      <c r="IM127" s="8"/>
      <c r="IN127" s="8"/>
      <c r="IO127" s="8"/>
      <c r="IP127" s="8"/>
      <c r="IQ127" s="8"/>
      <c r="IR127" s="8"/>
      <c r="IS127" s="8"/>
      <c r="IT127" s="8"/>
      <c r="IU127" s="8"/>
      <c r="IV127" s="8"/>
      <c r="IW127" s="8"/>
      <c r="IX127" s="8"/>
      <c r="IY127" s="8"/>
      <c r="IZ127" s="8"/>
      <c r="JA127" s="8"/>
      <c r="JB127" s="8"/>
      <c r="JC127" s="8"/>
      <c r="JD127" s="8"/>
      <c r="JE127" s="8"/>
      <c r="JF127" s="8"/>
      <c r="JG127" s="8"/>
      <c r="JH127" s="8"/>
      <c r="JI127" s="8"/>
      <c r="JJ127" s="8"/>
      <c r="JK127" s="8"/>
      <c r="JL127" s="8"/>
      <c r="JM127" s="8"/>
      <c r="JN127" s="8"/>
      <c r="JO127" s="8"/>
      <c r="JP127" s="8"/>
      <c r="JQ127" s="8"/>
      <c r="JR127" s="8"/>
      <c r="JS127" s="8"/>
      <c r="JT127" s="8"/>
      <c r="JU127" s="8"/>
      <c r="JV127" s="8"/>
      <c r="JW127" s="8"/>
      <c r="JX127" s="8"/>
      <c r="JY127" s="8"/>
      <c r="JZ127" s="8"/>
      <c r="KA127" s="8"/>
      <c r="KB127" s="8"/>
      <c r="KC127" s="8"/>
      <c r="KD127" s="8"/>
      <c r="KE127" s="8"/>
      <c r="KF127" s="8"/>
      <c r="KG127" s="8"/>
      <c r="KH127" s="8"/>
      <c r="KI127" s="8"/>
      <c r="KJ127" s="8"/>
      <c r="KK127" s="8"/>
      <c r="KL127" s="8"/>
      <c r="KM127" s="8"/>
      <c r="KN127" s="8"/>
      <c r="KO127" s="8"/>
      <c r="KP127" s="8"/>
      <c r="KQ127" s="8"/>
      <c r="KR127" s="8"/>
      <c r="KS127" s="8"/>
      <c r="KT127" s="8"/>
      <c r="KU127" s="8"/>
      <c r="KV127" s="8"/>
      <c r="KW127" s="8"/>
      <c r="KX127" s="8"/>
      <c r="KY127" s="8"/>
      <c r="KZ127" s="8"/>
      <c r="LA127" s="8"/>
      <c r="LB127" s="8"/>
      <c r="LC127" s="8"/>
      <c r="LD127" s="8"/>
      <c r="LE127" s="8"/>
      <c r="LF127" s="8"/>
      <c r="LG127" s="8"/>
      <c r="LH127" s="8"/>
      <c r="LI127" s="8"/>
      <c r="LJ127" s="8"/>
      <c r="LK127" s="8"/>
      <c r="LL127" s="8"/>
      <c r="LM127" s="8"/>
      <c r="LN127" s="8"/>
      <c r="LO127" s="8"/>
      <c r="LP127" s="8"/>
      <c r="LQ127" s="8"/>
      <c r="LR127" s="8"/>
      <c r="LS127" s="8"/>
      <c r="LT127" s="8"/>
      <c r="LU127" s="8"/>
      <c r="LV127" s="8"/>
      <c r="LW127" s="8"/>
      <c r="LX127" s="8"/>
      <c r="LY127" s="8"/>
      <c r="LZ127" s="8"/>
      <c r="MA127" s="8"/>
      <c r="MB127" s="8"/>
      <c r="MC127" s="8"/>
      <c r="MD127" s="8"/>
      <c r="ME127" s="8"/>
      <c r="MF127" s="8"/>
      <c r="MG127" s="8"/>
      <c r="MH127" s="8"/>
      <c r="MI127" s="8"/>
      <c r="MJ127" s="8"/>
      <c r="MK127" s="8"/>
      <c r="ML127" s="8"/>
      <c r="MM127" s="8"/>
      <c r="MN127" s="8"/>
      <c r="MO127" s="8"/>
      <c r="MP127" s="8"/>
      <c r="MQ127" s="8"/>
      <c r="MR127" s="8"/>
      <c r="MS127" s="8"/>
      <c r="MT127" s="8"/>
      <c r="MU127" s="8"/>
      <c r="MV127" s="8"/>
      <c r="MW127" s="8"/>
      <c r="MX127" s="8"/>
      <c r="MY127" s="8"/>
      <c r="MZ127" s="8"/>
      <c r="NA127" s="8"/>
      <c r="NB127" s="8"/>
      <c r="NC127" s="8"/>
      <c r="ND127" s="8"/>
      <c r="NE127" s="8"/>
      <c r="NF127" s="8"/>
      <c r="NG127" s="8"/>
      <c r="NH127" s="8"/>
      <c r="NI127" s="8"/>
      <c r="NJ127" s="8"/>
      <c r="NK127" s="8"/>
      <c r="NL127" s="8"/>
      <c r="NM127" s="8"/>
      <c r="NN127" s="8"/>
      <c r="NO127" s="8"/>
      <c r="NP127" s="8"/>
      <c r="NQ127" s="8"/>
      <c r="NR127" s="8"/>
      <c r="NS127" s="8"/>
      <c r="NT127" s="8"/>
      <c r="NU127" s="8"/>
      <c r="NV127" s="8"/>
      <c r="NW127" s="8"/>
      <c r="NX127" s="8"/>
      <c r="NY127" s="8"/>
      <c r="NZ127" s="8"/>
      <c r="OA127" s="8"/>
      <c r="OB127" s="8"/>
      <c r="OC127" s="8"/>
      <c r="OD127" s="8"/>
      <c r="OE127" s="8"/>
      <c r="OF127" s="8"/>
      <c r="OG127" s="8"/>
      <c r="OH127" s="8"/>
      <c r="OI127" s="8"/>
      <c r="OJ127" s="8"/>
      <c r="OK127" s="8"/>
      <c r="OL127" s="8"/>
      <c r="OM127" s="8"/>
      <c r="ON127" s="8"/>
      <c r="OO127" s="8"/>
      <c r="OP127" s="8"/>
      <c r="OQ127" s="8"/>
      <c r="OR127" s="8"/>
      <c r="OS127" s="8"/>
      <c r="OT127" s="8"/>
      <c r="OU127" s="8"/>
      <c r="OV127" s="8"/>
      <c r="OW127" s="8"/>
      <c r="OX127" s="8"/>
      <c r="OY127" s="8"/>
      <c r="OZ127" s="8"/>
      <c r="PA127" s="8"/>
      <c r="PB127" s="8"/>
      <c r="PC127" s="8"/>
      <c r="PD127" s="8"/>
      <c r="PE127" s="8"/>
      <c r="PF127" s="8"/>
      <c r="PG127" s="8"/>
      <c r="PH127" s="8"/>
      <c r="PI127" s="8"/>
      <c r="PJ127" s="8"/>
      <c r="PK127" s="8"/>
      <c r="PL127" s="8"/>
      <c r="PM127" s="8"/>
      <c r="PN127" s="8"/>
      <c r="PO127" s="8"/>
      <c r="PP127" s="8"/>
      <c r="PQ127" s="8"/>
      <c r="PR127" s="8"/>
      <c r="PS127" s="8"/>
      <c r="PT127" s="8"/>
      <c r="PU127" s="8"/>
      <c r="PV127" s="8"/>
      <c r="PW127" s="8"/>
      <c r="PX127" s="8"/>
      <c r="PY127" s="8"/>
      <c r="PZ127" s="8"/>
      <c r="QA127" s="8"/>
      <c r="QB127" s="8"/>
      <c r="QC127" s="8"/>
      <c r="QD127" s="8"/>
      <c r="QE127" s="8"/>
      <c r="QF127" s="8"/>
      <c r="QG127" s="8"/>
      <c r="QH127" s="8"/>
      <c r="QI127" s="8"/>
      <c r="QJ127" s="8"/>
      <c r="QK127" s="8"/>
      <c r="QL127" s="8"/>
      <c r="QM127" s="8"/>
      <c r="QN127" s="8"/>
      <c r="QO127" s="8"/>
      <c r="QP127" s="8"/>
      <c r="QQ127" s="8"/>
      <c r="QR127" s="8"/>
      <c r="QS127" s="8"/>
      <c r="QT127" s="8"/>
      <c r="QU127" s="8"/>
      <c r="QV127" s="8"/>
      <c r="QW127" s="8"/>
      <c r="QX127" s="8"/>
      <c r="QY127" s="8"/>
      <c r="QZ127" s="8"/>
      <c r="RA127" s="8"/>
      <c r="RB127" s="8"/>
      <c r="RC127" s="8"/>
      <c r="RD127" s="8"/>
      <c r="RE127" s="8"/>
      <c r="RF127" s="8"/>
      <c r="RG127" s="8"/>
      <c r="RH127" s="8"/>
      <c r="RI127" s="8"/>
      <c r="RJ127" s="8"/>
      <c r="RK127" s="8"/>
      <c r="RL127" s="8"/>
      <c r="RM127" s="8"/>
      <c r="RN127" s="8"/>
      <c r="RO127" s="8"/>
      <c r="RP127" s="8"/>
      <c r="RQ127" s="8"/>
      <c r="RR127" s="8"/>
      <c r="RS127" s="8"/>
      <c r="RT127" s="8"/>
      <c r="RU127" s="8"/>
      <c r="RV127" s="8"/>
      <c r="RW127" s="8"/>
      <c r="RX127" s="8"/>
      <c r="RY127" s="8"/>
      <c r="RZ127" s="8"/>
      <c r="SA127" s="8"/>
      <c r="SB127" s="8"/>
      <c r="SC127" s="8"/>
      <c r="SD127" s="8"/>
      <c r="SE127" s="8"/>
      <c r="SF127" s="8"/>
      <c r="SG127" s="8"/>
      <c r="SH127" s="8"/>
      <c r="SI127" s="8"/>
      <c r="SJ127" s="8"/>
      <c r="SK127" s="8"/>
      <c r="SL127" s="8"/>
      <c r="SM127" s="8"/>
      <c r="SN127" s="8"/>
      <c r="SO127" s="8"/>
      <c r="SP127" s="8"/>
      <c r="SQ127" s="8"/>
      <c r="SR127" s="8"/>
      <c r="SS127" s="8"/>
      <c r="ST127" s="8"/>
      <c r="SU127" s="8"/>
      <c r="SV127" s="8"/>
      <c r="SW127" s="8"/>
      <c r="SX127" s="8"/>
      <c r="SY127" s="8"/>
      <c r="SZ127" s="8"/>
      <c r="TA127" s="8"/>
      <c r="TB127" s="8"/>
      <c r="TC127" s="8"/>
      <c r="TD127" s="8"/>
      <c r="TE127" s="8"/>
      <c r="TF127" s="8"/>
      <c r="TG127" s="8"/>
      <c r="TH127" s="8"/>
      <c r="TI127" s="8"/>
      <c r="TJ127" s="8"/>
      <c r="TK127" s="8"/>
      <c r="TL127" s="8"/>
      <c r="TM127" s="8"/>
      <c r="TN127" s="8"/>
      <c r="TO127" s="8"/>
      <c r="TP127" s="8"/>
      <c r="TQ127" s="8"/>
      <c r="TR127" s="8"/>
      <c r="TS127" s="8"/>
      <c r="TT127" s="8"/>
      <c r="TU127" s="8"/>
      <c r="TV127" s="8"/>
      <c r="TW127" s="8"/>
      <c r="TX127" s="8"/>
      <c r="TY127" s="8"/>
      <c r="TZ127" s="8"/>
      <c r="UA127" s="8"/>
      <c r="UB127" s="8"/>
      <c r="UC127" s="8"/>
      <c r="UD127" s="8"/>
      <c r="UE127" s="8"/>
      <c r="UF127" s="8"/>
      <c r="UG127" s="8"/>
      <c r="UH127" s="8"/>
      <c r="UI127" s="8"/>
      <c r="UJ127" s="8"/>
      <c r="UK127" s="8"/>
      <c r="UL127" s="8"/>
      <c r="UM127" s="8"/>
      <c r="UN127" s="8"/>
      <c r="UO127" s="8"/>
      <c r="UP127" s="8"/>
      <c r="UQ127" s="8"/>
      <c r="UR127" s="8"/>
      <c r="US127" s="8"/>
      <c r="UT127" s="8"/>
      <c r="UU127" s="8"/>
      <c r="UV127" s="8"/>
      <c r="UW127" s="8"/>
      <c r="UX127" s="8"/>
      <c r="UY127" s="8"/>
      <c r="UZ127" s="8"/>
      <c r="VA127" s="8"/>
      <c r="VB127" s="8"/>
      <c r="VC127" s="8"/>
      <c r="VD127" s="8"/>
      <c r="VE127" s="8"/>
      <c r="VF127" s="8"/>
      <c r="VG127" s="8"/>
      <c r="VH127" s="8"/>
      <c r="VI127" s="8"/>
      <c r="VJ127" s="8"/>
      <c r="VK127" s="8"/>
      <c r="VL127" s="8"/>
      <c r="VM127" s="8"/>
      <c r="VN127" s="8"/>
      <c r="VO127" s="8"/>
      <c r="VP127" s="8"/>
      <c r="VQ127" s="8"/>
      <c r="VR127" s="8"/>
      <c r="VS127" s="8"/>
      <c r="VT127" s="8"/>
      <c r="VU127" s="8"/>
      <c r="VV127" s="8"/>
      <c r="VW127" s="8"/>
      <c r="VX127" s="8"/>
      <c r="VY127" s="8"/>
      <c r="VZ127" s="8"/>
      <c r="WA127" s="8"/>
      <c r="WB127" s="8"/>
      <c r="WC127" s="8"/>
      <c r="WD127" s="8"/>
      <c r="WE127" s="8"/>
      <c r="WF127" s="8"/>
      <c r="WG127" s="8"/>
      <c r="WH127" s="8"/>
      <c r="WI127" s="8"/>
      <c r="WJ127" s="8"/>
      <c r="WK127" s="8"/>
      <c r="WL127" s="8"/>
      <c r="WM127" s="8"/>
      <c r="WN127" s="8"/>
      <c r="WO127" s="8"/>
      <c r="WP127" s="8"/>
      <c r="WQ127" s="8"/>
      <c r="WR127" s="8"/>
      <c r="WS127" s="8"/>
      <c r="WT127" s="8"/>
      <c r="WU127" s="8"/>
      <c r="WV127" s="8"/>
      <c r="WW127" s="8"/>
      <c r="WX127" s="8"/>
      <c r="WY127" s="8"/>
      <c r="WZ127" s="8"/>
      <c r="XA127" s="8"/>
      <c r="XB127" s="8"/>
      <c r="XC127" s="8"/>
      <c r="XD127" s="8"/>
      <c r="XE127" s="8"/>
      <c r="XF127" s="8"/>
      <c r="XG127" s="8"/>
      <c r="XH127" s="8"/>
      <c r="XI127" s="8"/>
      <c r="XJ127" s="8"/>
      <c r="XK127" s="8"/>
      <c r="XL127" s="8"/>
      <c r="XM127" s="8"/>
      <c r="XN127" s="8"/>
      <c r="XO127" s="8"/>
      <c r="XP127" s="8"/>
      <c r="XQ127" s="8"/>
      <c r="XR127" s="8"/>
      <c r="XS127" s="8"/>
      <c r="XT127" s="8"/>
      <c r="XU127" s="8"/>
      <c r="XV127" s="8"/>
      <c r="XW127" s="8"/>
      <c r="XX127" s="8"/>
      <c r="XY127" s="8"/>
      <c r="XZ127" s="8"/>
      <c r="YA127" s="8"/>
      <c r="YB127" s="8"/>
      <c r="YC127" s="8"/>
      <c r="YD127" s="8"/>
      <c r="YE127" s="8"/>
      <c r="YF127" s="8"/>
      <c r="YG127" s="8"/>
      <c r="YH127" s="8"/>
      <c r="YI127" s="8"/>
      <c r="YJ127" s="8"/>
      <c r="YK127" s="8"/>
      <c r="YL127" s="8"/>
      <c r="YM127" s="8"/>
      <c r="YN127" s="8"/>
      <c r="YO127" s="8"/>
      <c r="YP127" s="8"/>
      <c r="YQ127" s="8"/>
      <c r="YR127" s="8"/>
      <c r="YS127" s="8"/>
      <c r="YT127" s="8"/>
      <c r="YU127" s="8"/>
      <c r="YV127" s="8"/>
      <c r="YW127" s="8"/>
      <c r="YX127" s="8"/>
      <c r="YY127" s="8"/>
      <c r="YZ127" s="8"/>
      <c r="ZA127" s="8"/>
      <c r="ZB127" s="8"/>
      <c r="ZC127" s="8"/>
      <c r="ZD127" s="8"/>
      <c r="ZE127" s="8"/>
      <c r="ZF127" s="8"/>
      <c r="ZG127" s="8"/>
      <c r="ZH127" s="8"/>
      <c r="ZI127" s="8"/>
      <c r="ZJ127" s="8"/>
      <c r="ZK127" s="8"/>
      <c r="ZL127" s="8"/>
      <c r="ZM127" s="8"/>
      <c r="ZN127" s="8"/>
      <c r="ZO127" s="8"/>
      <c r="ZP127" s="8"/>
      <c r="ZQ127" s="8"/>
      <c r="ZR127" s="8"/>
      <c r="ZS127" s="8"/>
      <c r="ZT127" s="8"/>
      <c r="ZU127" s="8"/>
      <c r="ZV127" s="8"/>
      <c r="ZW127" s="8"/>
      <c r="ZX127" s="8"/>
      <c r="ZY127" s="8"/>
      <c r="ZZ127" s="8"/>
      <c r="AAA127" s="8"/>
      <c r="AAB127" s="8"/>
      <c r="AAC127" s="8"/>
      <c r="AAD127" s="8"/>
      <c r="AAE127" s="8"/>
      <c r="AAF127" s="8"/>
      <c r="AAG127" s="8"/>
      <c r="AAH127" s="8"/>
      <c r="AAI127" s="8"/>
      <c r="AAJ127" s="8"/>
      <c r="AAK127" s="8"/>
      <c r="AAL127" s="8"/>
      <c r="AAM127" s="8"/>
      <c r="AAN127" s="8"/>
      <c r="AAO127" s="8"/>
      <c r="AAP127" s="8"/>
      <c r="AAQ127" s="8"/>
      <c r="AAR127" s="8"/>
      <c r="AAS127" s="8"/>
      <c r="AAT127" s="8"/>
      <c r="AAU127" s="8"/>
      <c r="AAV127" s="8"/>
      <c r="AAW127" s="8"/>
      <c r="AAX127" s="8"/>
      <c r="AAY127" s="8"/>
      <c r="AAZ127" s="8"/>
      <c r="ABA127" s="8"/>
      <c r="ABB127" s="8"/>
      <c r="ABC127" s="8"/>
      <c r="ABD127" s="8"/>
      <c r="ABE127" s="8"/>
      <c r="ABF127" s="8"/>
      <c r="ABG127" s="8"/>
      <c r="ABH127" s="8"/>
      <c r="ABI127" s="8"/>
      <c r="ABJ127" s="8"/>
      <c r="ABK127" s="8"/>
      <c r="ABL127" s="8"/>
      <c r="ABM127" s="8"/>
      <c r="ABN127" s="8"/>
      <c r="ABO127" s="8"/>
      <c r="ABP127" s="8"/>
      <c r="ABQ127" s="8"/>
      <c r="ABR127" s="8"/>
      <c r="ABS127" s="8"/>
      <c r="ABT127" s="8"/>
      <c r="ABU127" s="8"/>
      <c r="ABV127" s="8"/>
      <c r="ABW127" s="8"/>
      <c r="ABX127" s="8"/>
      <c r="ABY127" s="8"/>
      <c r="ABZ127" s="8"/>
      <c r="ACA127" s="8"/>
      <c r="ACB127" s="8"/>
      <c r="ACC127" s="8"/>
      <c r="ACD127" s="8"/>
      <c r="ACE127" s="8"/>
      <c r="ACF127" s="8"/>
      <c r="ACG127" s="8"/>
      <c r="ACH127" s="8"/>
      <c r="ACI127" s="8"/>
      <c r="ACJ127" s="8"/>
      <c r="ACK127" s="8"/>
      <c r="ACL127" s="8"/>
      <c r="ACM127" s="8"/>
      <c r="ACN127" s="8"/>
      <c r="ACO127" s="8"/>
      <c r="ACP127" s="8"/>
      <c r="ACQ127" s="8"/>
      <c r="ACR127" s="8"/>
      <c r="ACS127" s="8"/>
      <c r="ACT127" s="8"/>
      <c r="ACU127" s="8"/>
      <c r="ACV127" s="8"/>
      <c r="ACW127" s="8"/>
      <c r="ACX127" s="8"/>
      <c r="ACY127" s="8"/>
      <c r="ACZ127" s="8"/>
      <c r="ADA127" s="8"/>
      <c r="ADB127" s="8"/>
      <c r="ADC127" s="8"/>
      <c r="ADD127" s="8"/>
      <c r="ADE127" s="8"/>
      <c r="ADF127" s="8"/>
      <c r="ADG127" s="8"/>
      <c r="ADH127" s="8"/>
      <c r="ADI127" s="8"/>
      <c r="ADJ127" s="8"/>
      <c r="ADK127" s="8"/>
      <c r="ADL127" s="8"/>
      <c r="ADM127" s="8"/>
      <c r="ADN127" s="8"/>
      <c r="ADO127" s="8"/>
      <c r="ADP127" s="8"/>
      <c r="ADQ127" s="8"/>
      <c r="ADR127" s="8"/>
      <c r="ADS127" s="8"/>
      <c r="ADT127" s="8"/>
      <c r="ADU127" s="8"/>
      <c r="ADV127" s="8"/>
      <c r="ADW127" s="8"/>
      <c r="ADX127" s="8"/>
      <c r="ADY127" s="8"/>
      <c r="ADZ127" s="8"/>
      <c r="AEA127" s="8"/>
      <c r="AEB127" s="8"/>
      <c r="AEC127" s="8"/>
      <c r="AED127" s="8"/>
      <c r="AEE127" s="8"/>
      <c r="AEF127" s="8"/>
      <c r="AEG127" s="8"/>
      <c r="AEH127" s="8"/>
      <c r="AEI127" s="8"/>
      <c r="AEJ127" s="8"/>
      <c r="AEK127" s="8"/>
      <c r="AEL127" s="8"/>
      <c r="AEM127" s="8"/>
      <c r="AEN127" s="8"/>
      <c r="AEO127" s="8"/>
      <c r="AEP127" s="8"/>
      <c r="AEQ127" s="8"/>
      <c r="AER127" s="8"/>
      <c r="AES127" s="8"/>
      <c r="AET127" s="8"/>
      <c r="AEU127" s="8"/>
      <c r="AEV127" s="8"/>
      <c r="AEW127" s="8"/>
      <c r="AEX127" s="8"/>
      <c r="AEY127" s="8"/>
      <c r="AEZ127" s="8"/>
      <c r="AFA127" s="8"/>
      <c r="AFB127" s="8"/>
      <c r="AFC127" s="8"/>
      <c r="AFD127" s="8"/>
      <c r="AFE127" s="8"/>
      <c r="AFF127" s="8"/>
      <c r="AFG127" s="8"/>
      <c r="AFH127" s="8"/>
      <c r="AFI127" s="8"/>
      <c r="AFJ127" s="8"/>
      <c r="AFK127" s="8"/>
      <c r="AFL127" s="8"/>
      <c r="AFM127" s="8"/>
      <c r="AFN127" s="8"/>
      <c r="AFO127" s="8"/>
      <c r="AFP127" s="8"/>
      <c r="AFQ127" s="8"/>
      <c r="AFR127" s="8"/>
      <c r="AFS127" s="8"/>
      <c r="AFT127" s="8"/>
      <c r="AFU127" s="8"/>
      <c r="AFV127" s="8"/>
      <c r="AFW127" s="8"/>
      <c r="AFX127" s="8"/>
      <c r="AFY127" s="8"/>
      <c r="AFZ127" s="8"/>
      <c r="AGA127" s="8"/>
      <c r="AGB127" s="8"/>
      <c r="AGC127" s="8"/>
      <c r="AGD127" s="8"/>
      <c r="AGE127" s="8"/>
      <c r="AGF127" s="8"/>
      <c r="AGG127" s="8"/>
      <c r="AGH127" s="8"/>
      <c r="AGI127" s="8"/>
      <c r="AGJ127" s="8"/>
      <c r="AGK127" s="8"/>
      <c r="AGL127" s="8"/>
      <c r="AGM127" s="8"/>
      <c r="AGN127" s="8"/>
      <c r="AGO127" s="8"/>
      <c r="AGP127" s="8"/>
      <c r="AGQ127" s="8"/>
      <c r="AGR127" s="8"/>
      <c r="AGS127" s="8"/>
      <c r="AGT127" s="8"/>
      <c r="AGU127" s="8"/>
      <c r="AGV127" s="8"/>
      <c r="AGW127" s="8"/>
      <c r="AGX127" s="8"/>
      <c r="AGY127" s="8"/>
      <c r="AGZ127" s="8"/>
      <c r="AHA127" s="8"/>
      <c r="AHB127" s="8"/>
      <c r="AHC127" s="8"/>
      <c r="AHD127" s="8"/>
      <c r="AHE127" s="8"/>
      <c r="AHF127" s="8"/>
      <c r="AHG127" s="8"/>
      <c r="AHH127" s="8"/>
      <c r="AHI127" s="8"/>
      <c r="AHJ127" s="8"/>
      <c r="AHK127" s="8"/>
      <c r="AHL127" s="8"/>
      <c r="AHM127" s="8"/>
      <c r="AHN127" s="8"/>
      <c r="AHO127" s="8"/>
      <c r="AHP127" s="8"/>
      <c r="AHQ127" s="8"/>
      <c r="AHR127" s="8"/>
      <c r="AHS127" s="8"/>
      <c r="AHT127" s="8"/>
      <c r="AHU127" s="8"/>
      <c r="AHV127" s="8"/>
      <c r="AHW127" s="8"/>
      <c r="AHX127" s="8"/>
      <c r="AHY127" s="8"/>
      <c r="AHZ127" s="8"/>
      <c r="AIA127" s="8"/>
      <c r="AIB127" s="8"/>
      <c r="AIC127" s="8"/>
      <c r="AID127" s="8"/>
      <c r="AIE127" s="8"/>
      <c r="AIF127" s="8"/>
      <c r="AIG127" s="8"/>
      <c r="AIH127" s="8"/>
      <c r="AII127" s="8"/>
      <c r="AIJ127" s="8"/>
      <c r="AIK127" s="8"/>
      <c r="AIL127" s="8"/>
      <c r="AIM127" s="8"/>
      <c r="AIN127" s="8"/>
      <c r="AIO127" s="8"/>
      <c r="AIP127" s="8"/>
      <c r="AIQ127" s="8"/>
      <c r="AIR127" s="8"/>
      <c r="AIS127" s="8"/>
      <c r="AIT127" s="8"/>
      <c r="AIU127" s="8"/>
      <c r="AIV127" s="8"/>
      <c r="AIW127" s="8"/>
      <c r="AIX127" s="8"/>
      <c r="AIY127" s="8"/>
      <c r="AIZ127" s="8"/>
      <c r="AJA127" s="8"/>
      <c r="AJB127" s="8"/>
      <c r="AJC127" s="8"/>
      <c r="AJD127" s="8"/>
      <c r="AJE127" s="8"/>
      <c r="AJF127" s="8"/>
      <c r="AJG127" s="8"/>
      <c r="AJH127" s="8"/>
      <c r="AJI127" s="8"/>
      <c r="AJJ127" s="8"/>
      <c r="AJK127" s="8"/>
      <c r="AJL127" s="8"/>
      <c r="AJM127" s="8"/>
      <c r="AJN127" s="8"/>
      <c r="AJO127" s="8"/>
      <c r="AJP127" s="8"/>
      <c r="AJQ127" s="8"/>
      <c r="AJR127" s="8"/>
      <c r="AJS127" s="8"/>
      <c r="AJT127" s="8"/>
      <c r="AJU127" s="8"/>
      <c r="AJV127" s="8"/>
      <c r="AJW127" s="8"/>
      <c r="AJX127" s="8"/>
      <c r="AJY127" s="8"/>
      <c r="AJZ127" s="8"/>
      <c r="AKA127" s="8"/>
      <c r="AKB127" s="8"/>
      <c r="AKC127" s="8"/>
      <c r="AKD127" s="8"/>
      <c r="AKE127" s="8"/>
      <c r="AKF127" s="8"/>
      <c r="AKG127" s="8"/>
      <c r="AKH127" s="8"/>
      <c r="AKI127" s="8"/>
      <c r="AKJ127" s="8"/>
      <c r="AKK127" s="8"/>
      <c r="AKL127" s="8"/>
      <c r="AKM127" s="8"/>
      <c r="AKN127" s="8"/>
      <c r="AKO127" s="8"/>
      <c r="AKP127" s="8"/>
      <c r="AKQ127" s="8"/>
      <c r="AKR127" s="8"/>
      <c r="AKS127" s="8"/>
      <c r="AKT127" s="8"/>
      <c r="AKU127" s="8"/>
      <c r="AKV127" s="8"/>
      <c r="AKW127" s="8"/>
      <c r="AKX127" s="8"/>
      <c r="AKY127" s="8"/>
      <c r="AKZ127" s="8"/>
      <c r="ALA127" s="8"/>
      <c r="ALB127" s="8"/>
      <c r="ALC127" s="8"/>
      <c r="ALD127" s="8"/>
      <c r="ALE127" s="8"/>
      <c r="ALF127" s="8"/>
      <c r="ALG127" s="8"/>
      <c r="ALH127" s="8"/>
      <c r="ALI127" s="8"/>
      <c r="ALJ127" s="8"/>
      <c r="ALK127" s="8"/>
      <c r="ALL127" s="8"/>
      <c r="ALM127" s="8"/>
      <c r="ALN127" s="8"/>
      <c r="ALO127" s="8"/>
      <c r="ALP127" s="8"/>
      <c r="ALQ127" s="8"/>
      <c r="ALR127" s="8"/>
      <c r="ALS127" s="8"/>
      <c r="ALT127" s="8"/>
      <c r="ALU127" s="8"/>
      <c r="ALV127" s="8"/>
      <c r="ALW127" s="8"/>
      <c r="ALX127" s="8"/>
      <c r="ALY127" s="8"/>
      <c r="ALZ127" s="8"/>
      <c r="AMA127" s="8"/>
      <c r="AMB127" s="8"/>
      <c r="AMC127" s="8"/>
      <c r="AMD127" s="8"/>
      <c r="AME127" s="8"/>
    </row>
    <row r="128" spans="1:1019" s="158" customFormat="1" ht="15.75">
      <c r="A128" s="224"/>
      <c r="B128" s="225"/>
      <c r="C128" s="236"/>
      <c r="D128" s="236"/>
      <c r="E128" s="236"/>
      <c r="F128" s="237"/>
      <c r="G128" s="228"/>
      <c r="H128" s="238"/>
      <c r="I128" s="230" t="b">
        <f t="shared" si="26"/>
        <v>0</v>
      </c>
      <c r="J128" s="231" t="e">
        <f>VLOOKUP(G128,'3. Fiche prépa conv APL_RS'!$B$33:$H$39,IF(LEFT(A128,3)="PLS",6,IF(LEFT(A128,4)="PLUS",2,IF(LEFT(A128,4)="PLAI",4))))</f>
        <v>#N/A</v>
      </c>
      <c r="K128" s="232"/>
      <c r="L128" s="232"/>
      <c r="M128" s="233">
        <f t="shared" si="30"/>
        <v>0</v>
      </c>
      <c r="N128" s="234"/>
      <c r="O128" s="233" t="str">
        <f>IF($A128="PLAI-adapté",IF($M$8=2,VLOOKUP($N128,Données!$H$6:$L$11,5,0),VLOOKUP($N128,Données!$H$6:$L$11,4,0)),"")</f>
        <v/>
      </c>
      <c r="P128" s="235" t="str">
        <f t="shared" si="31"/>
        <v/>
      </c>
      <c r="Q128" s="403" t="str">
        <f t="shared" si="29"/>
        <v/>
      </c>
      <c r="R128" s="209"/>
      <c r="S128" s="15"/>
      <c r="T128" s="8"/>
      <c r="U128" s="8"/>
      <c r="V128" s="8"/>
      <c r="W128" s="8"/>
      <c r="X128" s="50"/>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c r="HH128" s="8"/>
      <c r="HI128" s="8"/>
      <c r="HJ128" s="8"/>
      <c r="HK128" s="8"/>
      <c r="HL128" s="8"/>
      <c r="HM128" s="8"/>
      <c r="HN128" s="8"/>
      <c r="HO128" s="8"/>
      <c r="HP128" s="8"/>
      <c r="HQ128" s="8"/>
      <c r="HR128" s="8"/>
      <c r="HS128" s="8"/>
      <c r="HT128" s="8"/>
      <c r="HU128" s="8"/>
      <c r="HV128" s="8"/>
      <c r="HW128" s="8"/>
      <c r="HX128" s="8"/>
      <c r="HY128" s="8"/>
      <c r="HZ128" s="8"/>
      <c r="IA128" s="8"/>
      <c r="IB128" s="8"/>
      <c r="IC128" s="8"/>
      <c r="ID128" s="8"/>
      <c r="IE128" s="8"/>
      <c r="IF128" s="8"/>
      <c r="IG128" s="8"/>
      <c r="IH128" s="8"/>
      <c r="II128" s="8"/>
      <c r="IJ128" s="8"/>
      <c r="IK128" s="8"/>
      <c r="IL128" s="8"/>
      <c r="IM128" s="8"/>
      <c r="IN128" s="8"/>
      <c r="IO128" s="8"/>
      <c r="IP128" s="8"/>
      <c r="IQ128" s="8"/>
      <c r="IR128" s="8"/>
      <c r="IS128" s="8"/>
      <c r="IT128" s="8"/>
      <c r="IU128" s="8"/>
      <c r="IV128" s="8"/>
      <c r="IW128" s="8"/>
      <c r="IX128" s="8"/>
      <c r="IY128" s="8"/>
      <c r="IZ128" s="8"/>
      <c r="JA128" s="8"/>
      <c r="JB128" s="8"/>
      <c r="JC128" s="8"/>
      <c r="JD128" s="8"/>
      <c r="JE128" s="8"/>
      <c r="JF128" s="8"/>
      <c r="JG128" s="8"/>
      <c r="JH128" s="8"/>
      <c r="JI128" s="8"/>
      <c r="JJ128" s="8"/>
      <c r="JK128" s="8"/>
      <c r="JL128" s="8"/>
      <c r="JM128" s="8"/>
      <c r="JN128" s="8"/>
      <c r="JO128" s="8"/>
      <c r="JP128" s="8"/>
      <c r="JQ128" s="8"/>
      <c r="JR128" s="8"/>
      <c r="JS128" s="8"/>
      <c r="JT128" s="8"/>
      <c r="JU128" s="8"/>
      <c r="JV128" s="8"/>
      <c r="JW128" s="8"/>
      <c r="JX128" s="8"/>
      <c r="JY128" s="8"/>
      <c r="JZ128" s="8"/>
      <c r="KA128" s="8"/>
      <c r="KB128" s="8"/>
      <c r="KC128" s="8"/>
      <c r="KD128" s="8"/>
      <c r="KE128" s="8"/>
      <c r="KF128" s="8"/>
      <c r="KG128" s="8"/>
      <c r="KH128" s="8"/>
      <c r="KI128" s="8"/>
      <c r="KJ128" s="8"/>
      <c r="KK128" s="8"/>
      <c r="KL128" s="8"/>
      <c r="KM128" s="8"/>
      <c r="KN128" s="8"/>
      <c r="KO128" s="8"/>
      <c r="KP128" s="8"/>
      <c r="KQ128" s="8"/>
      <c r="KR128" s="8"/>
      <c r="KS128" s="8"/>
      <c r="KT128" s="8"/>
      <c r="KU128" s="8"/>
      <c r="KV128" s="8"/>
      <c r="KW128" s="8"/>
      <c r="KX128" s="8"/>
      <c r="KY128" s="8"/>
      <c r="KZ128" s="8"/>
      <c r="LA128" s="8"/>
      <c r="LB128" s="8"/>
      <c r="LC128" s="8"/>
      <c r="LD128" s="8"/>
      <c r="LE128" s="8"/>
      <c r="LF128" s="8"/>
      <c r="LG128" s="8"/>
      <c r="LH128" s="8"/>
      <c r="LI128" s="8"/>
      <c r="LJ128" s="8"/>
      <c r="LK128" s="8"/>
      <c r="LL128" s="8"/>
      <c r="LM128" s="8"/>
      <c r="LN128" s="8"/>
      <c r="LO128" s="8"/>
      <c r="LP128" s="8"/>
      <c r="LQ128" s="8"/>
      <c r="LR128" s="8"/>
      <c r="LS128" s="8"/>
      <c r="LT128" s="8"/>
      <c r="LU128" s="8"/>
      <c r="LV128" s="8"/>
      <c r="LW128" s="8"/>
      <c r="LX128" s="8"/>
      <c r="LY128" s="8"/>
      <c r="LZ128" s="8"/>
      <c r="MA128" s="8"/>
      <c r="MB128" s="8"/>
      <c r="MC128" s="8"/>
      <c r="MD128" s="8"/>
      <c r="ME128" s="8"/>
      <c r="MF128" s="8"/>
      <c r="MG128" s="8"/>
      <c r="MH128" s="8"/>
      <c r="MI128" s="8"/>
      <c r="MJ128" s="8"/>
      <c r="MK128" s="8"/>
      <c r="ML128" s="8"/>
      <c r="MM128" s="8"/>
      <c r="MN128" s="8"/>
      <c r="MO128" s="8"/>
      <c r="MP128" s="8"/>
      <c r="MQ128" s="8"/>
      <c r="MR128" s="8"/>
      <c r="MS128" s="8"/>
      <c r="MT128" s="8"/>
      <c r="MU128" s="8"/>
      <c r="MV128" s="8"/>
      <c r="MW128" s="8"/>
      <c r="MX128" s="8"/>
      <c r="MY128" s="8"/>
      <c r="MZ128" s="8"/>
      <c r="NA128" s="8"/>
      <c r="NB128" s="8"/>
      <c r="NC128" s="8"/>
      <c r="ND128" s="8"/>
      <c r="NE128" s="8"/>
      <c r="NF128" s="8"/>
      <c r="NG128" s="8"/>
      <c r="NH128" s="8"/>
      <c r="NI128" s="8"/>
      <c r="NJ128" s="8"/>
      <c r="NK128" s="8"/>
      <c r="NL128" s="8"/>
      <c r="NM128" s="8"/>
      <c r="NN128" s="8"/>
      <c r="NO128" s="8"/>
      <c r="NP128" s="8"/>
      <c r="NQ128" s="8"/>
      <c r="NR128" s="8"/>
      <c r="NS128" s="8"/>
      <c r="NT128" s="8"/>
      <c r="NU128" s="8"/>
      <c r="NV128" s="8"/>
      <c r="NW128" s="8"/>
      <c r="NX128" s="8"/>
      <c r="NY128" s="8"/>
      <c r="NZ128" s="8"/>
      <c r="OA128" s="8"/>
      <c r="OB128" s="8"/>
      <c r="OC128" s="8"/>
      <c r="OD128" s="8"/>
      <c r="OE128" s="8"/>
      <c r="OF128" s="8"/>
      <c r="OG128" s="8"/>
      <c r="OH128" s="8"/>
      <c r="OI128" s="8"/>
      <c r="OJ128" s="8"/>
      <c r="OK128" s="8"/>
      <c r="OL128" s="8"/>
      <c r="OM128" s="8"/>
      <c r="ON128" s="8"/>
      <c r="OO128" s="8"/>
      <c r="OP128" s="8"/>
      <c r="OQ128" s="8"/>
      <c r="OR128" s="8"/>
      <c r="OS128" s="8"/>
      <c r="OT128" s="8"/>
      <c r="OU128" s="8"/>
      <c r="OV128" s="8"/>
      <c r="OW128" s="8"/>
      <c r="OX128" s="8"/>
      <c r="OY128" s="8"/>
      <c r="OZ128" s="8"/>
      <c r="PA128" s="8"/>
      <c r="PB128" s="8"/>
      <c r="PC128" s="8"/>
      <c r="PD128" s="8"/>
      <c r="PE128" s="8"/>
      <c r="PF128" s="8"/>
      <c r="PG128" s="8"/>
      <c r="PH128" s="8"/>
      <c r="PI128" s="8"/>
      <c r="PJ128" s="8"/>
      <c r="PK128" s="8"/>
      <c r="PL128" s="8"/>
      <c r="PM128" s="8"/>
      <c r="PN128" s="8"/>
      <c r="PO128" s="8"/>
      <c r="PP128" s="8"/>
      <c r="PQ128" s="8"/>
      <c r="PR128" s="8"/>
      <c r="PS128" s="8"/>
      <c r="PT128" s="8"/>
      <c r="PU128" s="8"/>
      <c r="PV128" s="8"/>
      <c r="PW128" s="8"/>
      <c r="PX128" s="8"/>
      <c r="PY128" s="8"/>
      <c r="PZ128" s="8"/>
      <c r="QA128" s="8"/>
      <c r="QB128" s="8"/>
      <c r="QC128" s="8"/>
      <c r="QD128" s="8"/>
      <c r="QE128" s="8"/>
      <c r="QF128" s="8"/>
      <c r="QG128" s="8"/>
      <c r="QH128" s="8"/>
      <c r="QI128" s="8"/>
      <c r="QJ128" s="8"/>
      <c r="QK128" s="8"/>
      <c r="QL128" s="8"/>
      <c r="QM128" s="8"/>
      <c r="QN128" s="8"/>
      <c r="QO128" s="8"/>
      <c r="QP128" s="8"/>
      <c r="QQ128" s="8"/>
      <c r="QR128" s="8"/>
      <c r="QS128" s="8"/>
      <c r="QT128" s="8"/>
      <c r="QU128" s="8"/>
      <c r="QV128" s="8"/>
      <c r="QW128" s="8"/>
      <c r="QX128" s="8"/>
      <c r="QY128" s="8"/>
      <c r="QZ128" s="8"/>
      <c r="RA128" s="8"/>
      <c r="RB128" s="8"/>
      <c r="RC128" s="8"/>
      <c r="RD128" s="8"/>
      <c r="RE128" s="8"/>
      <c r="RF128" s="8"/>
      <c r="RG128" s="8"/>
      <c r="RH128" s="8"/>
      <c r="RI128" s="8"/>
      <c r="RJ128" s="8"/>
      <c r="RK128" s="8"/>
      <c r="RL128" s="8"/>
      <c r="RM128" s="8"/>
      <c r="RN128" s="8"/>
      <c r="RO128" s="8"/>
      <c r="RP128" s="8"/>
      <c r="RQ128" s="8"/>
      <c r="RR128" s="8"/>
      <c r="RS128" s="8"/>
      <c r="RT128" s="8"/>
      <c r="RU128" s="8"/>
      <c r="RV128" s="8"/>
      <c r="RW128" s="8"/>
      <c r="RX128" s="8"/>
      <c r="RY128" s="8"/>
      <c r="RZ128" s="8"/>
      <c r="SA128" s="8"/>
      <c r="SB128" s="8"/>
      <c r="SC128" s="8"/>
      <c r="SD128" s="8"/>
      <c r="SE128" s="8"/>
      <c r="SF128" s="8"/>
      <c r="SG128" s="8"/>
      <c r="SH128" s="8"/>
      <c r="SI128" s="8"/>
      <c r="SJ128" s="8"/>
      <c r="SK128" s="8"/>
      <c r="SL128" s="8"/>
      <c r="SM128" s="8"/>
      <c r="SN128" s="8"/>
      <c r="SO128" s="8"/>
      <c r="SP128" s="8"/>
      <c r="SQ128" s="8"/>
      <c r="SR128" s="8"/>
      <c r="SS128" s="8"/>
      <c r="ST128" s="8"/>
      <c r="SU128" s="8"/>
      <c r="SV128" s="8"/>
      <c r="SW128" s="8"/>
      <c r="SX128" s="8"/>
      <c r="SY128" s="8"/>
      <c r="SZ128" s="8"/>
      <c r="TA128" s="8"/>
      <c r="TB128" s="8"/>
      <c r="TC128" s="8"/>
      <c r="TD128" s="8"/>
      <c r="TE128" s="8"/>
      <c r="TF128" s="8"/>
      <c r="TG128" s="8"/>
      <c r="TH128" s="8"/>
      <c r="TI128" s="8"/>
      <c r="TJ128" s="8"/>
      <c r="TK128" s="8"/>
      <c r="TL128" s="8"/>
      <c r="TM128" s="8"/>
      <c r="TN128" s="8"/>
      <c r="TO128" s="8"/>
      <c r="TP128" s="8"/>
      <c r="TQ128" s="8"/>
      <c r="TR128" s="8"/>
      <c r="TS128" s="8"/>
      <c r="TT128" s="8"/>
      <c r="TU128" s="8"/>
      <c r="TV128" s="8"/>
      <c r="TW128" s="8"/>
      <c r="TX128" s="8"/>
      <c r="TY128" s="8"/>
      <c r="TZ128" s="8"/>
      <c r="UA128" s="8"/>
      <c r="UB128" s="8"/>
      <c r="UC128" s="8"/>
      <c r="UD128" s="8"/>
      <c r="UE128" s="8"/>
      <c r="UF128" s="8"/>
      <c r="UG128" s="8"/>
      <c r="UH128" s="8"/>
      <c r="UI128" s="8"/>
      <c r="UJ128" s="8"/>
      <c r="UK128" s="8"/>
      <c r="UL128" s="8"/>
      <c r="UM128" s="8"/>
      <c r="UN128" s="8"/>
      <c r="UO128" s="8"/>
      <c r="UP128" s="8"/>
      <c r="UQ128" s="8"/>
      <c r="UR128" s="8"/>
      <c r="US128" s="8"/>
      <c r="UT128" s="8"/>
      <c r="UU128" s="8"/>
      <c r="UV128" s="8"/>
      <c r="UW128" s="8"/>
      <c r="UX128" s="8"/>
      <c r="UY128" s="8"/>
      <c r="UZ128" s="8"/>
      <c r="VA128" s="8"/>
      <c r="VB128" s="8"/>
      <c r="VC128" s="8"/>
      <c r="VD128" s="8"/>
      <c r="VE128" s="8"/>
      <c r="VF128" s="8"/>
      <c r="VG128" s="8"/>
      <c r="VH128" s="8"/>
      <c r="VI128" s="8"/>
      <c r="VJ128" s="8"/>
      <c r="VK128" s="8"/>
      <c r="VL128" s="8"/>
      <c r="VM128" s="8"/>
      <c r="VN128" s="8"/>
      <c r="VO128" s="8"/>
      <c r="VP128" s="8"/>
      <c r="VQ128" s="8"/>
      <c r="VR128" s="8"/>
      <c r="VS128" s="8"/>
      <c r="VT128" s="8"/>
      <c r="VU128" s="8"/>
      <c r="VV128" s="8"/>
      <c r="VW128" s="8"/>
      <c r="VX128" s="8"/>
      <c r="VY128" s="8"/>
      <c r="VZ128" s="8"/>
      <c r="WA128" s="8"/>
      <c r="WB128" s="8"/>
      <c r="WC128" s="8"/>
      <c r="WD128" s="8"/>
      <c r="WE128" s="8"/>
      <c r="WF128" s="8"/>
      <c r="WG128" s="8"/>
      <c r="WH128" s="8"/>
      <c r="WI128" s="8"/>
      <c r="WJ128" s="8"/>
      <c r="WK128" s="8"/>
      <c r="WL128" s="8"/>
      <c r="WM128" s="8"/>
      <c r="WN128" s="8"/>
      <c r="WO128" s="8"/>
      <c r="WP128" s="8"/>
      <c r="WQ128" s="8"/>
      <c r="WR128" s="8"/>
      <c r="WS128" s="8"/>
      <c r="WT128" s="8"/>
      <c r="WU128" s="8"/>
      <c r="WV128" s="8"/>
      <c r="WW128" s="8"/>
      <c r="WX128" s="8"/>
      <c r="WY128" s="8"/>
      <c r="WZ128" s="8"/>
      <c r="XA128" s="8"/>
      <c r="XB128" s="8"/>
      <c r="XC128" s="8"/>
      <c r="XD128" s="8"/>
      <c r="XE128" s="8"/>
      <c r="XF128" s="8"/>
      <c r="XG128" s="8"/>
      <c r="XH128" s="8"/>
      <c r="XI128" s="8"/>
      <c r="XJ128" s="8"/>
      <c r="XK128" s="8"/>
      <c r="XL128" s="8"/>
      <c r="XM128" s="8"/>
      <c r="XN128" s="8"/>
      <c r="XO128" s="8"/>
      <c r="XP128" s="8"/>
      <c r="XQ128" s="8"/>
      <c r="XR128" s="8"/>
      <c r="XS128" s="8"/>
      <c r="XT128" s="8"/>
      <c r="XU128" s="8"/>
      <c r="XV128" s="8"/>
      <c r="XW128" s="8"/>
      <c r="XX128" s="8"/>
      <c r="XY128" s="8"/>
      <c r="XZ128" s="8"/>
      <c r="YA128" s="8"/>
      <c r="YB128" s="8"/>
      <c r="YC128" s="8"/>
      <c r="YD128" s="8"/>
      <c r="YE128" s="8"/>
      <c r="YF128" s="8"/>
      <c r="YG128" s="8"/>
      <c r="YH128" s="8"/>
      <c r="YI128" s="8"/>
      <c r="YJ128" s="8"/>
      <c r="YK128" s="8"/>
      <c r="YL128" s="8"/>
      <c r="YM128" s="8"/>
      <c r="YN128" s="8"/>
      <c r="YO128" s="8"/>
      <c r="YP128" s="8"/>
      <c r="YQ128" s="8"/>
      <c r="YR128" s="8"/>
      <c r="YS128" s="8"/>
      <c r="YT128" s="8"/>
      <c r="YU128" s="8"/>
      <c r="YV128" s="8"/>
      <c r="YW128" s="8"/>
      <c r="YX128" s="8"/>
      <c r="YY128" s="8"/>
      <c r="YZ128" s="8"/>
      <c r="ZA128" s="8"/>
      <c r="ZB128" s="8"/>
      <c r="ZC128" s="8"/>
      <c r="ZD128" s="8"/>
      <c r="ZE128" s="8"/>
      <c r="ZF128" s="8"/>
      <c r="ZG128" s="8"/>
      <c r="ZH128" s="8"/>
      <c r="ZI128" s="8"/>
      <c r="ZJ128" s="8"/>
      <c r="ZK128" s="8"/>
      <c r="ZL128" s="8"/>
      <c r="ZM128" s="8"/>
      <c r="ZN128" s="8"/>
      <c r="ZO128" s="8"/>
      <c r="ZP128" s="8"/>
      <c r="ZQ128" s="8"/>
      <c r="ZR128" s="8"/>
      <c r="ZS128" s="8"/>
      <c r="ZT128" s="8"/>
      <c r="ZU128" s="8"/>
      <c r="ZV128" s="8"/>
      <c r="ZW128" s="8"/>
      <c r="ZX128" s="8"/>
      <c r="ZY128" s="8"/>
      <c r="ZZ128" s="8"/>
      <c r="AAA128" s="8"/>
      <c r="AAB128" s="8"/>
      <c r="AAC128" s="8"/>
      <c r="AAD128" s="8"/>
      <c r="AAE128" s="8"/>
      <c r="AAF128" s="8"/>
      <c r="AAG128" s="8"/>
      <c r="AAH128" s="8"/>
      <c r="AAI128" s="8"/>
      <c r="AAJ128" s="8"/>
      <c r="AAK128" s="8"/>
      <c r="AAL128" s="8"/>
      <c r="AAM128" s="8"/>
      <c r="AAN128" s="8"/>
      <c r="AAO128" s="8"/>
      <c r="AAP128" s="8"/>
      <c r="AAQ128" s="8"/>
      <c r="AAR128" s="8"/>
      <c r="AAS128" s="8"/>
      <c r="AAT128" s="8"/>
      <c r="AAU128" s="8"/>
      <c r="AAV128" s="8"/>
      <c r="AAW128" s="8"/>
      <c r="AAX128" s="8"/>
      <c r="AAY128" s="8"/>
      <c r="AAZ128" s="8"/>
      <c r="ABA128" s="8"/>
      <c r="ABB128" s="8"/>
      <c r="ABC128" s="8"/>
      <c r="ABD128" s="8"/>
      <c r="ABE128" s="8"/>
      <c r="ABF128" s="8"/>
      <c r="ABG128" s="8"/>
      <c r="ABH128" s="8"/>
      <c r="ABI128" s="8"/>
      <c r="ABJ128" s="8"/>
      <c r="ABK128" s="8"/>
      <c r="ABL128" s="8"/>
      <c r="ABM128" s="8"/>
      <c r="ABN128" s="8"/>
      <c r="ABO128" s="8"/>
      <c r="ABP128" s="8"/>
      <c r="ABQ128" s="8"/>
      <c r="ABR128" s="8"/>
      <c r="ABS128" s="8"/>
      <c r="ABT128" s="8"/>
      <c r="ABU128" s="8"/>
      <c r="ABV128" s="8"/>
      <c r="ABW128" s="8"/>
      <c r="ABX128" s="8"/>
      <c r="ABY128" s="8"/>
      <c r="ABZ128" s="8"/>
      <c r="ACA128" s="8"/>
      <c r="ACB128" s="8"/>
      <c r="ACC128" s="8"/>
      <c r="ACD128" s="8"/>
      <c r="ACE128" s="8"/>
      <c r="ACF128" s="8"/>
      <c r="ACG128" s="8"/>
      <c r="ACH128" s="8"/>
      <c r="ACI128" s="8"/>
      <c r="ACJ128" s="8"/>
      <c r="ACK128" s="8"/>
      <c r="ACL128" s="8"/>
      <c r="ACM128" s="8"/>
      <c r="ACN128" s="8"/>
      <c r="ACO128" s="8"/>
      <c r="ACP128" s="8"/>
      <c r="ACQ128" s="8"/>
      <c r="ACR128" s="8"/>
      <c r="ACS128" s="8"/>
      <c r="ACT128" s="8"/>
      <c r="ACU128" s="8"/>
      <c r="ACV128" s="8"/>
      <c r="ACW128" s="8"/>
      <c r="ACX128" s="8"/>
      <c r="ACY128" s="8"/>
      <c r="ACZ128" s="8"/>
      <c r="ADA128" s="8"/>
      <c r="ADB128" s="8"/>
      <c r="ADC128" s="8"/>
      <c r="ADD128" s="8"/>
      <c r="ADE128" s="8"/>
      <c r="ADF128" s="8"/>
      <c r="ADG128" s="8"/>
      <c r="ADH128" s="8"/>
      <c r="ADI128" s="8"/>
      <c r="ADJ128" s="8"/>
      <c r="ADK128" s="8"/>
      <c r="ADL128" s="8"/>
      <c r="ADM128" s="8"/>
      <c r="ADN128" s="8"/>
      <c r="ADO128" s="8"/>
      <c r="ADP128" s="8"/>
      <c r="ADQ128" s="8"/>
      <c r="ADR128" s="8"/>
      <c r="ADS128" s="8"/>
      <c r="ADT128" s="8"/>
      <c r="ADU128" s="8"/>
      <c r="ADV128" s="8"/>
      <c r="ADW128" s="8"/>
      <c r="ADX128" s="8"/>
      <c r="ADY128" s="8"/>
      <c r="ADZ128" s="8"/>
      <c r="AEA128" s="8"/>
      <c r="AEB128" s="8"/>
      <c r="AEC128" s="8"/>
      <c r="AED128" s="8"/>
      <c r="AEE128" s="8"/>
      <c r="AEF128" s="8"/>
      <c r="AEG128" s="8"/>
      <c r="AEH128" s="8"/>
      <c r="AEI128" s="8"/>
      <c r="AEJ128" s="8"/>
      <c r="AEK128" s="8"/>
      <c r="AEL128" s="8"/>
      <c r="AEM128" s="8"/>
      <c r="AEN128" s="8"/>
      <c r="AEO128" s="8"/>
      <c r="AEP128" s="8"/>
      <c r="AEQ128" s="8"/>
      <c r="AER128" s="8"/>
      <c r="AES128" s="8"/>
      <c r="AET128" s="8"/>
      <c r="AEU128" s="8"/>
      <c r="AEV128" s="8"/>
      <c r="AEW128" s="8"/>
      <c r="AEX128" s="8"/>
      <c r="AEY128" s="8"/>
      <c r="AEZ128" s="8"/>
      <c r="AFA128" s="8"/>
      <c r="AFB128" s="8"/>
      <c r="AFC128" s="8"/>
      <c r="AFD128" s="8"/>
      <c r="AFE128" s="8"/>
      <c r="AFF128" s="8"/>
      <c r="AFG128" s="8"/>
      <c r="AFH128" s="8"/>
      <c r="AFI128" s="8"/>
      <c r="AFJ128" s="8"/>
      <c r="AFK128" s="8"/>
      <c r="AFL128" s="8"/>
      <c r="AFM128" s="8"/>
      <c r="AFN128" s="8"/>
      <c r="AFO128" s="8"/>
      <c r="AFP128" s="8"/>
      <c r="AFQ128" s="8"/>
      <c r="AFR128" s="8"/>
      <c r="AFS128" s="8"/>
      <c r="AFT128" s="8"/>
      <c r="AFU128" s="8"/>
      <c r="AFV128" s="8"/>
      <c r="AFW128" s="8"/>
      <c r="AFX128" s="8"/>
      <c r="AFY128" s="8"/>
      <c r="AFZ128" s="8"/>
      <c r="AGA128" s="8"/>
      <c r="AGB128" s="8"/>
      <c r="AGC128" s="8"/>
      <c r="AGD128" s="8"/>
      <c r="AGE128" s="8"/>
      <c r="AGF128" s="8"/>
      <c r="AGG128" s="8"/>
      <c r="AGH128" s="8"/>
      <c r="AGI128" s="8"/>
      <c r="AGJ128" s="8"/>
      <c r="AGK128" s="8"/>
      <c r="AGL128" s="8"/>
      <c r="AGM128" s="8"/>
      <c r="AGN128" s="8"/>
      <c r="AGO128" s="8"/>
      <c r="AGP128" s="8"/>
      <c r="AGQ128" s="8"/>
      <c r="AGR128" s="8"/>
      <c r="AGS128" s="8"/>
      <c r="AGT128" s="8"/>
      <c r="AGU128" s="8"/>
      <c r="AGV128" s="8"/>
      <c r="AGW128" s="8"/>
      <c r="AGX128" s="8"/>
      <c r="AGY128" s="8"/>
      <c r="AGZ128" s="8"/>
      <c r="AHA128" s="8"/>
      <c r="AHB128" s="8"/>
      <c r="AHC128" s="8"/>
      <c r="AHD128" s="8"/>
      <c r="AHE128" s="8"/>
      <c r="AHF128" s="8"/>
      <c r="AHG128" s="8"/>
      <c r="AHH128" s="8"/>
      <c r="AHI128" s="8"/>
      <c r="AHJ128" s="8"/>
      <c r="AHK128" s="8"/>
      <c r="AHL128" s="8"/>
      <c r="AHM128" s="8"/>
      <c r="AHN128" s="8"/>
      <c r="AHO128" s="8"/>
      <c r="AHP128" s="8"/>
      <c r="AHQ128" s="8"/>
      <c r="AHR128" s="8"/>
      <c r="AHS128" s="8"/>
      <c r="AHT128" s="8"/>
      <c r="AHU128" s="8"/>
      <c r="AHV128" s="8"/>
      <c r="AHW128" s="8"/>
      <c r="AHX128" s="8"/>
      <c r="AHY128" s="8"/>
      <c r="AHZ128" s="8"/>
      <c r="AIA128" s="8"/>
      <c r="AIB128" s="8"/>
      <c r="AIC128" s="8"/>
      <c r="AID128" s="8"/>
      <c r="AIE128" s="8"/>
      <c r="AIF128" s="8"/>
      <c r="AIG128" s="8"/>
      <c r="AIH128" s="8"/>
      <c r="AII128" s="8"/>
      <c r="AIJ128" s="8"/>
      <c r="AIK128" s="8"/>
      <c r="AIL128" s="8"/>
      <c r="AIM128" s="8"/>
      <c r="AIN128" s="8"/>
      <c r="AIO128" s="8"/>
      <c r="AIP128" s="8"/>
      <c r="AIQ128" s="8"/>
      <c r="AIR128" s="8"/>
      <c r="AIS128" s="8"/>
      <c r="AIT128" s="8"/>
      <c r="AIU128" s="8"/>
      <c r="AIV128" s="8"/>
      <c r="AIW128" s="8"/>
      <c r="AIX128" s="8"/>
      <c r="AIY128" s="8"/>
      <c r="AIZ128" s="8"/>
      <c r="AJA128" s="8"/>
      <c r="AJB128" s="8"/>
      <c r="AJC128" s="8"/>
      <c r="AJD128" s="8"/>
      <c r="AJE128" s="8"/>
      <c r="AJF128" s="8"/>
      <c r="AJG128" s="8"/>
      <c r="AJH128" s="8"/>
      <c r="AJI128" s="8"/>
      <c r="AJJ128" s="8"/>
      <c r="AJK128" s="8"/>
      <c r="AJL128" s="8"/>
      <c r="AJM128" s="8"/>
      <c r="AJN128" s="8"/>
      <c r="AJO128" s="8"/>
      <c r="AJP128" s="8"/>
      <c r="AJQ128" s="8"/>
      <c r="AJR128" s="8"/>
      <c r="AJS128" s="8"/>
      <c r="AJT128" s="8"/>
      <c r="AJU128" s="8"/>
      <c r="AJV128" s="8"/>
      <c r="AJW128" s="8"/>
      <c r="AJX128" s="8"/>
      <c r="AJY128" s="8"/>
      <c r="AJZ128" s="8"/>
      <c r="AKA128" s="8"/>
      <c r="AKB128" s="8"/>
      <c r="AKC128" s="8"/>
      <c r="AKD128" s="8"/>
      <c r="AKE128" s="8"/>
      <c r="AKF128" s="8"/>
      <c r="AKG128" s="8"/>
      <c r="AKH128" s="8"/>
      <c r="AKI128" s="8"/>
      <c r="AKJ128" s="8"/>
      <c r="AKK128" s="8"/>
      <c r="AKL128" s="8"/>
      <c r="AKM128" s="8"/>
      <c r="AKN128" s="8"/>
      <c r="AKO128" s="8"/>
      <c r="AKP128" s="8"/>
      <c r="AKQ128" s="8"/>
      <c r="AKR128" s="8"/>
      <c r="AKS128" s="8"/>
      <c r="AKT128" s="8"/>
      <c r="AKU128" s="8"/>
      <c r="AKV128" s="8"/>
      <c r="AKW128" s="8"/>
      <c r="AKX128" s="8"/>
      <c r="AKY128" s="8"/>
      <c r="AKZ128" s="8"/>
      <c r="ALA128" s="8"/>
      <c r="ALB128" s="8"/>
      <c r="ALC128" s="8"/>
      <c r="ALD128" s="8"/>
      <c r="ALE128" s="8"/>
      <c r="ALF128" s="8"/>
      <c r="ALG128" s="8"/>
      <c r="ALH128" s="8"/>
      <c r="ALI128" s="8"/>
      <c r="ALJ128" s="8"/>
      <c r="ALK128" s="8"/>
      <c r="ALL128" s="8"/>
      <c r="ALM128" s="8"/>
      <c r="ALN128" s="8"/>
      <c r="ALO128" s="8"/>
      <c r="ALP128" s="8"/>
      <c r="ALQ128" s="8"/>
      <c r="ALR128" s="8"/>
      <c r="ALS128" s="8"/>
      <c r="ALT128" s="8"/>
      <c r="ALU128" s="8"/>
      <c r="ALV128" s="8"/>
      <c r="ALW128" s="8"/>
      <c r="ALX128" s="8"/>
      <c r="ALY128" s="8"/>
      <c r="ALZ128" s="8"/>
      <c r="AMA128" s="8"/>
      <c r="AMB128" s="8"/>
      <c r="AMC128" s="8"/>
      <c r="AMD128" s="8"/>
      <c r="AME128" s="8"/>
    </row>
    <row r="129" spans="1:1019" s="158" customFormat="1" ht="15.75">
      <c r="A129" s="224"/>
      <c r="B129" s="225"/>
      <c r="C129" s="236"/>
      <c r="D129" s="236"/>
      <c r="E129" s="236"/>
      <c r="F129" s="237"/>
      <c r="G129" s="228"/>
      <c r="H129" s="238"/>
      <c r="I129" s="230" t="b">
        <f t="shared" si="26"/>
        <v>0</v>
      </c>
      <c r="J129" s="231" t="e">
        <f>VLOOKUP(G129,'3. Fiche prépa conv APL_RS'!$B$33:$H$39,IF(LEFT(A129,3)="PLS",6,IF(LEFT(A129,4)="PLUS",2,IF(LEFT(A129,4)="PLAI",4))))</f>
        <v>#N/A</v>
      </c>
      <c r="K129" s="232"/>
      <c r="L129" s="232"/>
      <c r="M129" s="233">
        <f t="shared" si="30"/>
        <v>0</v>
      </c>
      <c r="N129" s="234"/>
      <c r="O129" s="233" t="str">
        <f>IF($A129="PLAI-adapté",IF($M$8=2,VLOOKUP($N129,Données!$H$6:$L$11,5,0),VLOOKUP($N129,Données!$H$6:$L$11,4,0)),"")</f>
        <v/>
      </c>
      <c r="P129" s="235" t="str">
        <f t="shared" si="31"/>
        <v/>
      </c>
      <c r="Q129" s="403" t="str">
        <f t="shared" si="29"/>
        <v/>
      </c>
      <c r="R129" s="209"/>
      <c r="S129" s="15"/>
      <c r="T129" s="8"/>
      <c r="U129" s="8"/>
      <c r="V129" s="8"/>
      <c r="W129" s="8"/>
      <c r="X129" s="50"/>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c r="HH129" s="8"/>
      <c r="HI129" s="8"/>
      <c r="HJ129" s="8"/>
      <c r="HK129" s="8"/>
      <c r="HL129" s="8"/>
      <c r="HM129" s="8"/>
      <c r="HN129" s="8"/>
      <c r="HO129" s="8"/>
      <c r="HP129" s="8"/>
      <c r="HQ129" s="8"/>
      <c r="HR129" s="8"/>
      <c r="HS129" s="8"/>
      <c r="HT129" s="8"/>
      <c r="HU129" s="8"/>
      <c r="HV129" s="8"/>
      <c r="HW129" s="8"/>
      <c r="HX129" s="8"/>
      <c r="HY129" s="8"/>
      <c r="HZ129" s="8"/>
      <c r="IA129" s="8"/>
      <c r="IB129" s="8"/>
      <c r="IC129" s="8"/>
      <c r="ID129" s="8"/>
      <c r="IE129" s="8"/>
      <c r="IF129" s="8"/>
      <c r="IG129" s="8"/>
      <c r="IH129" s="8"/>
      <c r="II129" s="8"/>
      <c r="IJ129" s="8"/>
      <c r="IK129" s="8"/>
      <c r="IL129" s="8"/>
      <c r="IM129" s="8"/>
      <c r="IN129" s="8"/>
      <c r="IO129" s="8"/>
      <c r="IP129" s="8"/>
      <c r="IQ129" s="8"/>
      <c r="IR129" s="8"/>
      <c r="IS129" s="8"/>
      <c r="IT129" s="8"/>
      <c r="IU129" s="8"/>
      <c r="IV129" s="8"/>
      <c r="IW129" s="8"/>
      <c r="IX129" s="8"/>
      <c r="IY129" s="8"/>
      <c r="IZ129" s="8"/>
      <c r="JA129" s="8"/>
      <c r="JB129" s="8"/>
      <c r="JC129" s="8"/>
      <c r="JD129" s="8"/>
      <c r="JE129" s="8"/>
      <c r="JF129" s="8"/>
      <c r="JG129" s="8"/>
      <c r="JH129" s="8"/>
      <c r="JI129" s="8"/>
      <c r="JJ129" s="8"/>
      <c r="JK129" s="8"/>
      <c r="JL129" s="8"/>
      <c r="JM129" s="8"/>
      <c r="JN129" s="8"/>
      <c r="JO129" s="8"/>
      <c r="JP129" s="8"/>
      <c r="JQ129" s="8"/>
      <c r="JR129" s="8"/>
      <c r="JS129" s="8"/>
      <c r="JT129" s="8"/>
      <c r="JU129" s="8"/>
      <c r="JV129" s="8"/>
      <c r="JW129" s="8"/>
      <c r="JX129" s="8"/>
      <c r="JY129" s="8"/>
      <c r="JZ129" s="8"/>
      <c r="KA129" s="8"/>
      <c r="KB129" s="8"/>
      <c r="KC129" s="8"/>
      <c r="KD129" s="8"/>
      <c r="KE129" s="8"/>
      <c r="KF129" s="8"/>
      <c r="KG129" s="8"/>
      <c r="KH129" s="8"/>
      <c r="KI129" s="8"/>
      <c r="KJ129" s="8"/>
      <c r="KK129" s="8"/>
      <c r="KL129" s="8"/>
      <c r="KM129" s="8"/>
      <c r="KN129" s="8"/>
      <c r="KO129" s="8"/>
      <c r="KP129" s="8"/>
      <c r="KQ129" s="8"/>
      <c r="KR129" s="8"/>
      <c r="KS129" s="8"/>
      <c r="KT129" s="8"/>
      <c r="KU129" s="8"/>
      <c r="KV129" s="8"/>
      <c r="KW129" s="8"/>
      <c r="KX129" s="8"/>
      <c r="KY129" s="8"/>
      <c r="KZ129" s="8"/>
      <c r="LA129" s="8"/>
      <c r="LB129" s="8"/>
      <c r="LC129" s="8"/>
      <c r="LD129" s="8"/>
      <c r="LE129" s="8"/>
      <c r="LF129" s="8"/>
      <c r="LG129" s="8"/>
      <c r="LH129" s="8"/>
      <c r="LI129" s="8"/>
      <c r="LJ129" s="8"/>
      <c r="LK129" s="8"/>
      <c r="LL129" s="8"/>
      <c r="LM129" s="8"/>
      <c r="LN129" s="8"/>
      <c r="LO129" s="8"/>
      <c r="LP129" s="8"/>
      <c r="LQ129" s="8"/>
      <c r="LR129" s="8"/>
      <c r="LS129" s="8"/>
      <c r="LT129" s="8"/>
      <c r="LU129" s="8"/>
      <c r="LV129" s="8"/>
      <c r="LW129" s="8"/>
      <c r="LX129" s="8"/>
      <c r="LY129" s="8"/>
      <c r="LZ129" s="8"/>
      <c r="MA129" s="8"/>
      <c r="MB129" s="8"/>
      <c r="MC129" s="8"/>
      <c r="MD129" s="8"/>
      <c r="ME129" s="8"/>
      <c r="MF129" s="8"/>
      <c r="MG129" s="8"/>
      <c r="MH129" s="8"/>
      <c r="MI129" s="8"/>
      <c r="MJ129" s="8"/>
      <c r="MK129" s="8"/>
      <c r="ML129" s="8"/>
      <c r="MM129" s="8"/>
      <c r="MN129" s="8"/>
      <c r="MO129" s="8"/>
      <c r="MP129" s="8"/>
      <c r="MQ129" s="8"/>
      <c r="MR129" s="8"/>
      <c r="MS129" s="8"/>
      <c r="MT129" s="8"/>
      <c r="MU129" s="8"/>
      <c r="MV129" s="8"/>
      <c r="MW129" s="8"/>
      <c r="MX129" s="8"/>
      <c r="MY129" s="8"/>
      <c r="MZ129" s="8"/>
      <c r="NA129" s="8"/>
      <c r="NB129" s="8"/>
      <c r="NC129" s="8"/>
      <c r="ND129" s="8"/>
      <c r="NE129" s="8"/>
      <c r="NF129" s="8"/>
      <c r="NG129" s="8"/>
      <c r="NH129" s="8"/>
      <c r="NI129" s="8"/>
      <c r="NJ129" s="8"/>
      <c r="NK129" s="8"/>
      <c r="NL129" s="8"/>
      <c r="NM129" s="8"/>
      <c r="NN129" s="8"/>
      <c r="NO129" s="8"/>
      <c r="NP129" s="8"/>
      <c r="NQ129" s="8"/>
      <c r="NR129" s="8"/>
      <c r="NS129" s="8"/>
      <c r="NT129" s="8"/>
      <c r="NU129" s="8"/>
      <c r="NV129" s="8"/>
      <c r="NW129" s="8"/>
      <c r="NX129" s="8"/>
      <c r="NY129" s="8"/>
      <c r="NZ129" s="8"/>
      <c r="OA129" s="8"/>
      <c r="OB129" s="8"/>
      <c r="OC129" s="8"/>
      <c r="OD129" s="8"/>
      <c r="OE129" s="8"/>
      <c r="OF129" s="8"/>
      <c r="OG129" s="8"/>
      <c r="OH129" s="8"/>
      <c r="OI129" s="8"/>
      <c r="OJ129" s="8"/>
      <c r="OK129" s="8"/>
      <c r="OL129" s="8"/>
      <c r="OM129" s="8"/>
      <c r="ON129" s="8"/>
      <c r="OO129" s="8"/>
      <c r="OP129" s="8"/>
      <c r="OQ129" s="8"/>
      <c r="OR129" s="8"/>
      <c r="OS129" s="8"/>
      <c r="OT129" s="8"/>
      <c r="OU129" s="8"/>
      <c r="OV129" s="8"/>
      <c r="OW129" s="8"/>
      <c r="OX129" s="8"/>
      <c r="OY129" s="8"/>
      <c r="OZ129" s="8"/>
      <c r="PA129" s="8"/>
      <c r="PB129" s="8"/>
      <c r="PC129" s="8"/>
      <c r="PD129" s="8"/>
      <c r="PE129" s="8"/>
      <c r="PF129" s="8"/>
      <c r="PG129" s="8"/>
      <c r="PH129" s="8"/>
      <c r="PI129" s="8"/>
      <c r="PJ129" s="8"/>
      <c r="PK129" s="8"/>
      <c r="PL129" s="8"/>
      <c r="PM129" s="8"/>
      <c r="PN129" s="8"/>
      <c r="PO129" s="8"/>
      <c r="PP129" s="8"/>
      <c r="PQ129" s="8"/>
      <c r="PR129" s="8"/>
      <c r="PS129" s="8"/>
      <c r="PT129" s="8"/>
      <c r="PU129" s="8"/>
      <c r="PV129" s="8"/>
      <c r="PW129" s="8"/>
      <c r="PX129" s="8"/>
      <c r="PY129" s="8"/>
      <c r="PZ129" s="8"/>
      <c r="QA129" s="8"/>
      <c r="QB129" s="8"/>
      <c r="QC129" s="8"/>
      <c r="QD129" s="8"/>
      <c r="QE129" s="8"/>
      <c r="QF129" s="8"/>
      <c r="QG129" s="8"/>
      <c r="QH129" s="8"/>
      <c r="QI129" s="8"/>
      <c r="QJ129" s="8"/>
      <c r="QK129" s="8"/>
      <c r="QL129" s="8"/>
      <c r="QM129" s="8"/>
      <c r="QN129" s="8"/>
      <c r="QO129" s="8"/>
      <c r="QP129" s="8"/>
      <c r="QQ129" s="8"/>
      <c r="QR129" s="8"/>
      <c r="QS129" s="8"/>
      <c r="QT129" s="8"/>
      <c r="QU129" s="8"/>
      <c r="QV129" s="8"/>
      <c r="QW129" s="8"/>
      <c r="QX129" s="8"/>
      <c r="QY129" s="8"/>
      <c r="QZ129" s="8"/>
      <c r="RA129" s="8"/>
      <c r="RB129" s="8"/>
      <c r="RC129" s="8"/>
      <c r="RD129" s="8"/>
      <c r="RE129" s="8"/>
      <c r="RF129" s="8"/>
      <c r="RG129" s="8"/>
      <c r="RH129" s="8"/>
      <c r="RI129" s="8"/>
      <c r="RJ129" s="8"/>
      <c r="RK129" s="8"/>
      <c r="RL129" s="8"/>
      <c r="RM129" s="8"/>
      <c r="RN129" s="8"/>
      <c r="RO129" s="8"/>
      <c r="RP129" s="8"/>
      <c r="RQ129" s="8"/>
      <c r="RR129" s="8"/>
      <c r="RS129" s="8"/>
      <c r="RT129" s="8"/>
      <c r="RU129" s="8"/>
      <c r="RV129" s="8"/>
      <c r="RW129" s="8"/>
      <c r="RX129" s="8"/>
      <c r="RY129" s="8"/>
      <c r="RZ129" s="8"/>
      <c r="SA129" s="8"/>
      <c r="SB129" s="8"/>
      <c r="SC129" s="8"/>
      <c r="SD129" s="8"/>
      <c r="SE129" s="8"/>
      <c r="SF129" s="8"/>
      <c r="SG129" s="8"/>
      <c r="SH129" s="8"/>
      <c r="SI129" s="8"/>
      <c r="SJ129" s="8"/>
      <c r="SK129" s="8"/>
      <c r="SL129" s="8"/>
      <c r="SM129" s="8"/>
      <c r="SN129" s="8"/>
      <c r="SO129" s="8"/>
      <c r="SP129" s="8"/>
      <c r="SQ129" s="8"/>
      <c r="SR129" s="8"/>
      <c r="SS129" s="8"/>
      <c r="ST129" s="8"/>
      <c r="SU129" s="8"/>
      <c r="SV129" s="8"/>
      <c r="SW129" s="8"/>
      <c r="SX129" s="8"/>
      <c r="SY129" s="8"/>
      <c r="SZ129" s="8"/>
      <c r="TA129" s="8"/>
      <c r="TB129" s="8"/>
      <c r="TC129" s="8"/>
      <c r="TD129" s="8"/>
      <c r="TE129" s="8"/>
      <c r="TF129" s="8"/>
      <c r="TG129" s="8"/>
      <c r="TH129" s="8"/>
      <c r="TI129" s="8"/>
      <c r="TJ129" s="8"/>
      <c r="TK129" s="8"/>
      <c r="TL129" s="8"/>
      <c r="TM129" s="8"/>
      <c r="TN129" s="8"/>
      <c r="TO129" s="8"/>
      <c r="TP129" s="8"/>
      <c r="TQ129" s="8"/>
      <c r="TR129" s="8"/>
      <c r="TS129" s="8"/>
      <c r="TT129" s="8"/>
      <c r="TU129" s="8"/>
      <c r="TV129" s="8"/>
      <c r="TW129" s="8"/>
      <c r="TX129" s="8"/>
      <c r="TY129" s="8"/>
      <c r="TZ129" s="8"/>
      <c r="UA129" s="8"/>
      <c r="UB129" s="8"/>
      <c r="UC129" s="8"/>
      <c r="UD129" s="8"/>
      <c r="UE129" s="8"/>
      <c r="UF129" s="8"/>
      <c r="UG129" s="8"/>
      <c r="UH129" s="8"/>
      <c r="UI129" s="8"/>
      <c r="UJ129" s="8"/>
      <c r="UK129" s="8"/>
      <c r="UL129" s="8"/>
      <c r="UM129" s="8"/>
      <c r="UN129" s="8"/>
      <c r="UO129" s="8"/>
      <c r="UP129" s="8"/>
      <c r="UQ129" s="8"/>
      <c r="UR129" s="8"/>
      <c r="US129" s="8"/>
      <c r="UT129" s="8"/>
      <c r="UU129" s="8"/>
      <c r="UV129" s="8"/>
      <c r="UW129" s="8"/>
      <c r="UX129" s="8"/>
      <c r="UY129" s="8"/>
      <c r="UZ129" s="8"/>
      <c r="VA129" s="8"/>
      <c r="VB129" s="8"/>
      <c r="VC129" s="8"/>
      <c r="VD129" s="8"/>
      <c r="VE129" s="8"/>
      <c r="VF129" s="8"/>
      <c r="VG129" s="8"/>
      <c r="VH129" s="8"/>
      <c r="VI129" s="8"/>
      <c r="VJ129" s="8"/>
      <c r="VK129" s="8"/>
      <c r="VL129" s="8"/>
      <c r="VM129" s="8"/>
      <c r="VN129" s="8"/>
      <c r="VO129" s="8"/>
      <c r="VP129" s="8"/>
      <c r="VQ129" s="8"/>
      <c r="VR129" s="8"/>
      <c r="VS129" s="8"/>
      <c r="VT129" s="8"/>
      <c r="VU129" s="8"/>
      <c r="VV129" s="8"/>
      <c r="VW129" s="8"/>
      <c r="VX129" s="8"/>
      <c r="VY129" s="8"/>
      <c r="VZ129" s="8"/>
      <c r="WA129" s="8"/>
      <c r="WB129" s="8"/>
      <c r="WC129" s="8"/>
      <c r="WD129" s="8"/>
      <c r="WE129" s="8"/>
      <c r="WF129" s="8"/>
      <c r="WG129" s="8"/>
      <c r="WH129" s="8"/>
      <c r="WI129" s="8"/>
      <c r="WJ129" s="8"/>
      <c r="WK129" s="8"/>
      <c r="WL129" s="8"/>
      <c r="WM129" s="8"/>
      <c r="WN129" s="8"/>
      <c r="WO129" s="8"/>
      <c r="WP129" s="8"/>
      <c r="WQ129" s="8"/>
      <c r="WR129" s="8"/>
      <c r="WS129" s="8"/>
      <c r="WT129" s="8"/>
      <c r="WU129" s="8"/>
      <c r="WV129" s="8"/>
      <c r="WW129" s="8"/>
      <c r="WX129" s="8"/>
      <c r="WY129" s="8"/>
      <c r="WZ129" s="8"/>
      <c r="XA129" s="8"/>
      <c r="XB129" s="8"/>
      <c r="XC129" s="8"/>
      <c r="XD129" s="8"/>
      <c r="XE129" s="8"/>
      <c r="XF129" s="8"/>
      <c r="XG129" s="8"/>
      <c r="XH129" s="8"/>
      <c r="XI129" s="8"/>
      <c r="XJ129" s="8"/>
      <c r="XK129" s="8"/>
      <c r="XL129" s="8"/>
      <c r="XM129" s="8"/>
      <c r="XN129" s="8"/>
      <c r="XO129" s="8"/>
      <c r="XP129" s="8"/>
      <c r="XQ129" s="8"/>
      <c r="XR129" s="8"/>
      <c r="XS129" s="8"/>
      <c r="XT129" s="8"/>
      <c r="XU129" s="8"/>
      <c r="XV129" s="8"/>
      <c r="XW129" s="8"/>
      <c r="XX129" s="8"/>
      <c r="XY129" s="8"/>
      <c r="XZ129" s="8"/>
      <c r="YA129" s="8"/>
      <c r="YB129" s="8"/>
      <c r="YC129" s="8"/>
      <c r="YD129" s="8"/>
      <c r="YE129" s="8"/>
      <c r="YF129" s="8"/>
      <c r="YG129" s="8"/>
      <c r="YH129" s="8"/>
      <c r="YI129" s="8"/>
      <c r="YJ129" s="8"/>
      <c r="YK129" s="8"/>
      <c r="YL129" s="8"/>
      <c r="YM129" s="8"/>
      <c r="YN129" s="8"/>
      <c r="YO129" s="8"/>
      <c r="YP129" s="8"/>
      <c r="YQ129" s="8"/>
      <c r="YR129" s="8"/>
      <c r="YS129" s="8"/>
      <c r="YT129" s="8"/>
      <c r="YU129" s="8"/>
      <c r="YV129" s="8"/>
      <c r="YW129" s="8"/>
      <c r="YX129" s="8"/>
      <c r="YY129" s="8"/>
      <c r="YZ129" s="8"/>
      <c r="ZA129" s="8"/>
      <c r="ZB129" s="8"/>
      <c r="ZC129" s="8"/>
      <c r="ZD129" s="8"/>
      <c r="ZE129" s="8"/>
      <c r="ZF129" s="8"/>
      <c r="ZG129" s="8"/>
      <c r="ZH129" s="8"/>
      <c r="ZI129" s="8"/>
      <c r="ZJ129" s="8"/>
      <c r="ZK129" s="8"/>
      <c r="ZL129" s="8"/>
      <c r="ZM129" s="8"/>
      <c r="ZN129" s="8"/>
      <c r="ZO129" s="8"/>
      <c r="ZP129" s="8"/>
      <c r="ZQ129" s="8"/>
      <c r="ZR129" s="8"/>
      <c r="ZS129" s="8"/>
      <c r="ZT129" s="8"/>
      <c r="ZU129" s="8"/>
      <c r="ZV129" s="8"/>
      <c r="ZW129" s="8"/>
      <c r="ZX129" s="8"/>
      <c r="ZY129" s="8"/>
      <c r="ZZ129" s="8"/>
      <c r="AAA129" s="8"/>
      <c r="AAB129" s="8"/>
      <c r="AAC129" s="8"/>
      <c r="AAD129" s="8"/>
      <c r="AAE129" s="8"/>
      <c r="AAF129" s="8"/>
      <c r="AAG129" s="8"/>
      <c r="AAH129" s="8"/>
      <c r="AAI129" s="8"/>
      <c r="AAJ129" s="8"/>
      <c r="AAK129" s="8"/>
      <c r="AAL129" s="8"/>
      <c r="AAM129" s="8"/>
      <c r="AAN129" s="8"/>
      <c r="AAO129" s="8"/>
      <c r="AAP129" s="8"/>
      <c r="AAQ129" s="8"/>
      <c r="AAR129" s="8"/>
      <c r="AAS129" s="8"/>
      <c r="AAT129" s="8"/>
      <c r="AAU129" s="8"/>
      <c r="AAV129" s="8"/>
      <c r="AAW129" s="8"/>
      <c r="AAX129" s="8"/>
      <c r="AAY129" s="8"/>
      <c r="AAZ129" s="8"/>
      <c r="ABA129" s="8"/>
      <c r="ABB129" s="8"/>
      <c r="ABC129" s="8"/>
      <c r="ABD129" s="8"/>
      <c r="ABE129" s="8"/>
      <c r="ABF129" s="8"/>
      <c r="ABG129" s="8"/>
      <c r="ABH129" s="8"/>
      <c r="ABI129" s="8"/>
      <c r="ABJ129" s="8"/>
      <c r="ABK129" s="8"/>
      <c r="ABL129" s="8"/>
      <c r="ABM129" s="8"/>
      <c r="ABN129" s="8"/>
      <c r="ABO129" s="8"/>
      <c r="ABP129" s="8"/>
      <c r="ABQ129" s="8"/>
      <c r="ABR129" s="8"/>
      <c r="ABS129" s="8"/>
      <c r="ABT129" s="8"/>
      <c r="ABU129" s="8"/>
      <c r="ABV129" s="8"/>
      <c r="ABW129" s="8"/>
      <c r="ABX129" s="8"/>
      <c r="ABY129" s="8"/>
      <c r="ABZ129" s="8"/>
      <c r="ACA129" s="8"/>
      <c r="ACB129" s="8"/>
      <c r="ACC129" s="8"/>
      <c r="ACD129" s="8"/>
      <c r="ACE129" s="8"/>
      <c r="ACF129" s="8"/>
      <c r="ACG129" s="8"/>
      <c r="ACH129" s="8"/>
      <c r="ACI129" s="8"/>
      <c r="ACJ129" s="8"/>
      <c r="ACK129" s="8"/>
      <c r="ACL129" s="8"/>
      <c r="ACM129" s="8"/>
      <c r="ACN129" s="8"/>
      <c r="ACO129" s="8"/>
      <c r="ACP129" s="8"/>
      <c r="ACQ129" s="8"/>
      <c r="ACR129" s="8"/>
      <c r="ACS129" s="8"/>
      <c r="ACT129" s="8"/>
      <c r="ACU129" s="8"/>
      <c r="ACV129" s="8"/>
      <c r="ACW129" s="8"/>
      <c r="ACX129" s="8"/>
      <c r="ACY129" s="8"/>
      <c r="ACZ129" s="8"/>
      <c r="ADA129" s="8"/>
      <c r="ADB129" s="8"/>
      <c r="ADC129" s="8"/>
      <c r="ADD129" s="8"/>
      <c r="ADE129" s="8"/>
      <c r="ADF129" s="8"/>
      <c r="ADG129" s="8"/>
      <c r="ADH129" s="8"/>
      <c r="ADI129" s="8"/>
      <c r="ADJ129" s="8"/>
      <c r="ADK129" s="8"/>
      <c r="ADL129" s="8"/>
      <c r="ADM129" s="8"/>
      <c r="ADN129" s="8"/>
      <c r="ADO129" s="8"/>
      <c r="ADP129" s="8"/>
      <c r="ADQ129" s="8"/>
      <c r="ADR129" s="8"/>
      <c r="ADS129" s="8"/>
      <c r="ADT129" s="8"/>
      <c r="ADU129" s="8"/>
      <c r="ADV129" s="8"/>
      <c r="ADW129" s="8"/>
      <c r="ADX129" s="8"/>
      <c r="ADY129" s="8"/>
      <c r="ADZ129" s="8"/>
      <c r="AEA129" s="8"/>
      <c r="AEB129" s="8"/>
      <c r="AEC129" s="8"/>
      <c r="AED129" s="8"/>
      <c r="AEE129" s="8"/>
      <c r="AEF129" s="8"/>
      <c r="AEG129" s="8"/>
      <c r="AEH129" s="8"/>
      <c r="AEI129" s="8"/>
      <c r="AEJ129" s="8"/>
      <c r="AEK129" s="8"/>
      <c r="AEL129" s="8"/>
      <c r="AEM129" s="8"/>
      <c r="AEN129" s="8"/>
      <c r="AEO129" s="8"/>
      <c r="AEP129" s="8"/>
      <c r="AEQ129" s="8"/>
      <c r="AER129" s="8"/>
      <c r="AES129" s="8"/>
      <c r="AET129" s="8"/>
      <c r="AEU129" s="8"/>
      <c r="AEV129" s="8"/>
      <c r="AEW129" s="8"/>
      <c r="AEX129" s="8"/>
      <c r="AEY129" s="8"/>
      <c r="AEZ129" s="8"/>
      <c r="AFA129" s="8"/>
      <c r="AFB129" s="8"/>
      <c r="AFC129" s="8"/>
      <c r="AFD129" s="8"/>
      <c r="AFE129" s="8"/>
      <c r="AFF129" s="8"/>
      <c r="AFG129" s="8"/>
      <c r="AFH129" s="8"/>
      <c r="AFI129" s="8"/>
      <c r="AFJ129" s="8"/>
      <c r="AFK129" s="8"/>
      <c r="AFL129" s="8"/>
      <c r="AFM129" s="8"/>
      <c r="AFN129" s="8"/>
      <c r="AFO129" s="8"/>
      <c r="AFP129" s="8"/>
      <c r="AFQ129" s="8"/>
      <c r="AFR129" s="8"/>
      <c r="AFS129" s="8"/>
      <c r="AFT129" s="8"/>
      <c r="AFU129" s="8"/>
      <c r="AFV129" s="8"/>
      <c r="AFW129" s="8"/>
      <c r="AFX129" s="8"/>
      <c r="AFY129" s="8"/>
      <c r="AFZ129" s="8"/>
      <c r="AGA129" s="8"/>
      <c r="AGB129" s="8"/>
      <c r="AGC129" s="8"/>
      <c r="AGD129" s="8"/>
      <c r="AGE129" s="8"/>
      <c r="AGF129" s="8"/>
      <c r="AGG129" s="8"/>
      <c r="AGH129" s="8"/>
      <c r="AGI129" s="8"/>
      <c r="AGJ129" s="8"/>
      <c r="AGK129" s="8"/>
      <c r="AGL129" s="8"/>
      <c r="AGM129" s="8"/>
      <c r="AGN129" s="8"/>
      <c r="AGO129" s="8"/>
      <c r="AGP129" s="8"/>
      <c r="AGQ129" s="8"/>
      <c r="AGR129" s="8"/>
      <c r="AGS129" s="8"/>
      <c r="AGT129" s="8"/>
      <c r="AGU129" s="8"/>
      <c r="AGV129" s="8"/>
      <c r="AGW129" s="8"/>
      <c r="AGX129" s="8"/>
      <c r="AGY129" s="8"/>
      <c r="AGZ129" s="8"/>
      <c r="AHA129" s="8"/>
      <c r="AHB129" s="8"/>
      <c r="AHC129" s="8"/>
      <c r="AHD129" s="8"/>
      <c r="AHE129" s="8"/>
      <c r="AHF129" s="8"/>
      <c r="AHG129" s="8"/>
      <c r="AHH129" s="8"/>
      <c r="AHI129" s="8"/>
      <c r="AHJ129" s="8"/>
      <c r="AHK129" s="8"/>
      <c r="AHL129" s="8"/>
      <c r="AHM129" s="8"/>
      <c r="AHN129" s="8"/>
      <c r="AHO129" s="8"/>
      <c r="AHP129" s="8"/>
      <c r="AHQ129" s="8"/>
      <c r="AHR129" s="8"/>
      <c r="AHS129" s="8"/>
      <c r="AHT129" s="8"/>
      <c r="AHU129" s="8"/>
      <c r="AHV129" s="8"/>
      <c r="AHW129" s="8"/>
      <c r="AHX129" s="8"/>
      <c r="AHY129" s="8"/>
      <c r="AHZ129" s="8"/>
      <c r="AIA129" s="8"/>
      <c r="AIB129" s="8"/>
      <c r="AIC129" s="8"/>
      <c r="AID129" s="8"/>
      <c r="AIE129" s="8"/>
      <c r="AIF129" s="8"/>
      <c r="AIG129" s="8"/>
      <c r="AIH129" s="8"/>
      <c r="AII129" s="8"/>
      <c r="AIJ129" s="8"/>
      <c r="AIK129" s="8"/>
      <c r="AIL129" s="8"/>
      <c r="AIM129" s="8"/>
      <c r="AIN129" s="8"/>
      <c r="AIO129" s="8"/>
      <c r="AIP129" s="8"/>
      <c r="AIQ129" s="8"/>
      <c r="AIR129" s="8"/>
      <c r="AIS129" s="8"/>
      <c r="AIT129" s="8"/>
      <c r="AIU129" s="8"/>
      <c r="AIV129" s="8"/>
      <c r="AIW129" s="8"/>
      <c r="AIX129" s="8"/>
      <c r="AIY129" s="8"/>
      <c r="AIZ129" s="8"/>
      <c r="AJA129" s="8"/>
      <c r="AJB129" s="8"/>
      <c r="AJC129" s="8"/>
      <c r="AJD129" s="8"/>
      <c r="AJE129" s="8"/>
      <c r="AJF129" s="8"/>
      <c r="AJG129" s="8"/>
      <c r="AJH129" s="8"/>
      <c r="AJI129" s="8"/>
      <c r="AJJ129" s="8"/>
      <c r="AJK129" s="8"/>
      <c r="AJL129" s="8"/>
      <c r="AJM129" s="8"/>
      <c r="AJN129" s="8"/>
      <c r="AJO129" s="8"/>
      <c r="AJP129" s="8"/>
      <c r="AJQ129" s="8"/>
      <c r="AJR129" s="8"/>
      <c r="AJS129" s="8"/>
      <c r="AJT129" s="8"/>
      <c r="AJU129" s="8"/>
      <c r="AJV129" s="8"/>
      <c r="AJW129" s="8"/>
      <c r="AJX129" s="8"/>
      <c r="AJY129" s="8"/>
      <c r="AJZ129" s="8"/>
      <c r="AKA129" s="8"/>
      <c r="AKB129" s="8"/>
      <c r="AKC129" s="8"/>
      <c r="AKD129" s="8"/>
      <c r="AKE129" s="8"/>
      <c r="AKF129" s="8"/>
      <c r="AKG129" s="8"/>
      <c r="AKH129" s="8"/>
      <c r="AKI129" s="8"/>
      <c r="AKJ129" s="8"/>
      <c r="AKK129" s="8"/>
      <c r="AKL129" s="8"/>
      <c r="AKM129" s="8"/>
      <c r="AKN129" s="8"/>
      <c r="AKO129" s="8"/>
      <c r="AKP129" s="8"/>
      <c r="AKQ129" s="8"/>
      <c r="AKR129" s="8"/>
      <c r="AKS129" s="8"/>
      <c r="AKT129" s="8"/>
      <c r="AKU129" s="8"/>
      <c r="AKV129" s="8"/>
      <c r="AKW129" s="8"/>
      <c r="AKX129" s="8"/>
      <c r="AKY129" s="8"/>
      <c r="AKZ129" s="8"/>
      <c r="ALA129" s="8"/>
      <c r="ALB129" s="8"/>
      <c r="ALC129" s="8"/>
      <c r="ALD129" s="8"/>
      <c r="ALE129" s="8"/>
      <c r="ALF129" s="8"/>
      <c r="ALG129" s="8"/>
      <c r="ALH129" s="8"/>
      <c r="ALI129" s="8"/>
      <c r="ALJ129" s="8"/>
      <c r="ALK129" s="8"/>
      <c r="ALL129" s="8"/>
      <c r="ALM129" s="8"/>
      <c r="ALN129" s="8"/>
      <c r="ALO129" s="8"/>
      <c r="ALP129" s="8"/>
      <c r="ALQ129" s="8"/>
      <c r="ALR129" s="8"/>
      <c r="ALS129" s="8"/>
      <c r="ALT129" s="8"/>
      <c r="ALU129" s="8"/>
      <c r="ALV129" s="8"/>
      <c r="ALW129" s="8"/>
      <c r="ALX129" s="8"/>
      <c r="ALY129" s="8"/>
      <c r="ALZ129" s="8"/>
      <c r="AMA129" s="8"/>
      <c r="AMB129" s="8"/>
      <c r="AMC129" s="8"/>
      <c r="AMD129" s="8"/>
      <c r="AME129" s="8"/>
    </row>
    <row r="130" spans="1:1019" s="158" customFormat="1" ht="15.75">
      <c r="A130" s="224"/>
      <c r="B130" s="225"/>
      <c r="C130" s="236"/>
      <c r="D130" s="236"/>
      <c r="E130" s="236"/>
      <c r="F130" s="237"/>
      <c r="G130" s="228"/>
      <c r="H130" s="238"/>
      <c r="I130" s="230" t="b">
        <f t="shared" si="26"/>
        <v>0</v>
      </c>
      <c r="J130" s="231" t="e">
        <f>VLOOKUP(G130,'3. Fiche prépa conv APL_RS'!$B$33:$H$39,IF(LEFT(A130,3)="PLS",6,IF(LEFT(A130,4)="PLUS",2,IF(LEFT(A130,4)="PLAI",4))))</f>
        <v>#N/A</v>
      </c>
      <c r="K130" s="232"/>
      <c r="L130" s="232"/>
      <c r="M130" s="233">
        <f t="shared" si="30"/>
        <v>0</v>
      </c>
      <c r="N130" s="234"/>
      <c r="O130" s="233" t="str">
        <f>IF($A130="PLAI-adapté",IF($M$8=2,VLOOKUP($N130,Données!$H$6:$L$11,5,0),VLOOKUP($N130,Données!$H$6:$L$11,4,0)),"")</f>
        <v/>
      </c>
      <c r="P130" s="235" t="str">
        <f t="shared" si="31"/>
        <v/>
      </c>
      <c r="Q130" s="403" t="str">
        <f t="shared" si="29"/>
        <v/>
      </c>
      <c r="R130" s="209"/>
      <c r="S130" s="15"/>
      <c r="T130" s="8"/>
      <c r="U130" s="8"/>
      <c r="V130" s="8"/>
      <c r="W130" s="8"/>
      <c r="X130" s="50"/>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c r="HH130" s="8"/>
      <c r="HI130" s="8"/>
      <c r="HJ130" s="8"/>
      <c r="HK130" s="8"/>
      <c r="HL130" s="8"/>
      <c r="HM130" s="8"/>
      <c r="HN130" s="8"/>
      <c r="HO130" s="8"/>
      <c r="HP130" s="8"/>
      <c r="HQ130" s="8"/>
      <c r="HR130" s="8"/>
      <c r="HS130" s="8"/>
      <c r="HT130" s="8"/>
      <c r="HU130" s="8"/>
      <c r="HV130" s="8"/>
      <c r="HW130" s="8"/>
      <c r="HX130" s="8"/>
      <c r="HY130" s="8"/>
      <c r="HZ130" s="8"/>
      <c r="IA130" s="8"/>
      <c r="IB130" s="8"/>
      <c r="IC130" s="8"/>
      <c r="ID130" s="8"/>
      <c r="IE130" s="8"/>
      <c r="IF130" s="8"/>
      <c r="IG130" s="8"/>
      <c r="IH130" s="8"/>
      <c r="II130" s="8"/>
      <c r="IJ130" s="8"/>
      <c r="IK130" s="8"/>
      <c r="IL130" s="8"/>
      <c r="IM130" s="8"/>
      <c r="IN130" s="8"/>
      <c r="IO130" s="8"/>
      <c r="IP130" s="8"/>
      <c r="IQ130" s="8"/>
      <c r="IR130" s="8"/>
      <c r="IS130" s="8"/>
      <c r="IT130" s="8"/>
      <c r="IU130" s="8"/>
      <c r="IV130" s="8"/>
      <c r="IW130" s="8"/>
      <c r="IX130" s="8"/>
      <c r="IY130" s="8"/>
      <c r="IZ130" s="8"/>
      <c r="JA130" s="8"/>
      <c r="JB130" s="8"/>
      <c r="JC130" s="8"/>
      <c r="JD130" s="8"/>
      <c r="JE130" s="8"/>
      <c r="JF130" s="8"/>
      <c r="JG130" s="8"/>
      <c r="JH130" s="8"/>
      <c r="JI130" s="8"/>
      <c r="JJ130" s="8"/>
      <c r="JK130" s="8"/>
      <c r="JL130" s="8"/>
      <c r="JM130" s="8"/>
      <c r="JN130" s="8"/>
      <c r="JO130" s="8"/>
      <c r="JP130" s="8"/>
      <c r="JQ130" s="8"/>
      <c r="JR130" s="8"/>
      <c r="JS130" s="8"/>
      <c r="JT130" s="8"/>
      <c r="JU130" s="8"/>
      <c r="JV130" s="8"/>
      <c r="JW130" s="8"/>
      <c r="JX130" s="8"/>
      <c r="JY130" s="8"/>
      <c r="JZ130" s="8"/>
      <c r="KA130" s="8"/>
      <c r="KB130" s="8"/>
      <c r="KC130" s="8"/>
      <c r="KD130" s="8"/>
      <c r="KE130" s="8"/>
      <c r="KF130" s="8"/>
      <c r="KG130" s="8"/>
      <c r="KH130" s="8"/>
      <c r="KI130" s="8"/>
      <c r="KJ130" s="8"/>
      <c r="KK130" s="8"/>
      <c r="KL130" s="8"/>
      <c r="KM130" s="8"/>
      <c r="KN130" s="8"/>
      <c r="KO130" s="8"/>
      <c r="KP130" s="8"/>
      <c r="KQ130" s="8"/>
      <c r="KR130" s="8"/>
      <c r="KS130" s="8"/>
      <c r="KT130" s="8"/>
      <c r="KU130" s="8"/>
      <c r="KV130" s="8"/>
      <c r="KW130" s="8"/>
      <c r="KX130" s="8"/>
      <c r="KY130" s="8"/>
      <c r="KZ130" s="8"/>
      <c r="LA130" s="8"/>
      <c r="LB130" s="8"/>
      <c r="LC130" s="8"/>
      <c r="LD130" s="8"/>
      <c r="LE130" s="8"/>
      <c r="LF130" s="8"/>
      <c r="LG130" s="8"/>
      <c r="LH130" s="8"/>
      <c r="LI130" s="8"/>
      <c r="LJ130" s="8"/>
      <c r="LK130" s="8"/>
      <c r="LL130" s="8"/>
      <c r="LM130" s="8"/>
      <c r="LN130" s="8"/>
      <c r="LO130" s="8"/>
      <c r="LP130" s="8"/>
      <c r="LQ130" s="8"/>
      <c r="LR130" s="8"/>
      <c r="LS130" s="8"/>
      <c r="LT130" s="8"/>
      <c r="LU130" s="8"/>
      <c r="LV130" s="8"/>
      <c r="LW130" s="8"/>
      <c r="LX130" s="8"/>
      <c r="LY130" s="8"/>
      <c r="LZ130" s="8"/>
      <c r="MA130" s="8"/>
      <c r="MB130" s="8"/>
      <c r="MC130" s="8"/>
      <c r="MD130" s="8"/>
      <c r="ME130" s="8"/>
      <c r="MF130" s="8"/>
      <c r="MG130" s="8"/>
      <c r="MH130" s="8"/>
      <c r="MI130" s="8"/>
      <c r="MJ130" s="8"/>
      <c r="MK130" s="8"/>
      <c r="ML130" s="8"/>
      <c r="MM130" s="8"/>
      <c r="MN130" s="8"/>
      <c r="MO130" s="8"/>
      <c r="MP130" s="8"/>
      <c r="MQ130" s="8"/>
      <c r="MR130" s="8"/>
      <c r="MS130" s="8"/>
      <c r="MT130" s="8"/>
      <c r="MU130" s="8"/>
      <c r="MV130" s="8"/>
      <c r="MW130" s="8"/>
      <c r="MX130" s="8"/>
      <c r="MY130" s="8"/>
      <c r="MZ130" s="8"/>
      <c r="NA130" s="8"/>
      <c r="NB130" s="8"/>
      <c r="NC130" s="8"/>
      <c r="ND130" s="8"/>
      <c r="NE130" s="8"/>
      <c r="NF130" s="8"/>
      <c r="NG130" s="8"/>
      <c r="NH130" s="8"/>
      <c r="NI130" s="8"/>
      <c r="NJ130" s="8"/>
      <c r="NK130" s="8"/>
      <c r="NL130" s="8"/>
      <c r="NM130" s="8"/>
      <c r="NN130" s="8"/>
      <c r="NO130" s="8"/>
      <c r="NP130" s="8"/>
      <c r="NQ130" s="8"/>
      <c r="NR130" s="8"/>
      <c r="NS130" s="8"/>
      <c r="NT130" s="8"/>
      <c r="NU130" s="8"/>
      <c r="NV130" s="8"/>
      <c r="NW130" s="8"/>
      <c r="NX130" s="8"/>
      <c r="NY130" s="8"/>
      <c r="NZ130" s="8"/>
      <c r="OA130" s="8"/>
      <c r="OB130" s="8"/>
      <c r="OC130" s="8"/>
      <c r="OD130" s="8"/>
      <c r="OE130" s="8"/>
      <c r="OF130" s="8"/>
      <c r="OG130" s="8"/>
      <c r="OH130" s="8"/>
      <c r="OI130" s="8"/>
      <c r="OJ130" s="8"/>
      <c r="OK130" s="8"/>
      <c r="OL130" s="8"/>
      <c r="OM130" s="8"/>
      <c r="ON130" s="8"/>
      <c r="OO130" s="8"/>
      <c r="OP130" s="8"/>
      <c r="OQ130" s="8"/>
      <c r="OR130" s="8"/>
      <c r="OS130" s="8"/>
      <c r="OT130" s="8"/>
      <c r="OU130" s="8"/>
      <c r="OV130" s="8"/>
      <c r="OW130" s="8"/>
      <c r="OX130" s="8"/>
      <c r="OY130" s="8"/>
      <c r="OZ130" s="8"/>
      <c r="PA130" s="8"/>
      <c r="PB130" s="8"/>
      <c r="PC130" s="8"/>
      <c r="PD130" s="8"/>
      <c r="PE130" s="8"/>
      <c r="PF130" s="8"/>
      <c r="PG130" s="8"/>
      <c r="PH130" s="8"/>
      <c r="PI130" s="8"/>
      <c r="PJ130" s="8"/>
      <c r="PK130" s="8"/>
      <c r="PL130" s="8"/>
      <c r="PM130" s="8"/>
      <c r="PN130" s="8"/>
      <c r="PO130" s="8"/>
      <c r="PP130" s="8"/>
      <c r="PQ130" s="8"/>
      <c r="PR130" s="8"/>
      <c r="PS130" s="8"/>
      <c r="PT130" s="8"/>
      <c r="PU130" s="8"/>
      <c r="PV130" s="8"/>
      <c r="PW130" s="8"/>
      <c r="PX130" s="8"/>
      <c r="PY130" s="8"/>
      <c r="PZ130" s="8"/>
      <c r="QA130" s="8"/>
      <c r="QB130" s="8"/>
      <c r="QC130" s="8"/>
      <c r="QD130" s="8"/>
      <c r="QE130" s="8"/>
      <c r="QF130" s="8"/>
      <c r="QG130" s="8"/>
      <c r="QH130" s="8"/>
      <c r="QI130" s="8"/>
      <c r="QJ130" s="8"/>
      <c r="QK130" s="8"/>
      <c r="QL130" s="8"/>
      <c r="QM130" s="8"/>
      <c r="QN130" s="8"/>
      <c r="QO130" s="8"/>
      <c r="QP130" s="8"/>
      <c r="QQ130" s="8"/>
      <c r="QR130" s="8"/>
      <c r="QS130" s="8"/>
      <c r="QT130" s="8"/>
      <c r="QU130" s="8"/>
      <c r="QV130" s="8"/>
      <c r="QW130" s="8"/>
      <c r="QX130" s="8"/>
      <c r="QY130" s="8"/>
      <c r="QZ130" s="8"/>
      <c r="RA130" s="8"/>
      <c r="RB130" s="8"/>
      <c r="RC130" s="8"/>
      <c r="RD130" s="8"/>
      <c r="RE130" s="8"/>
      <c r="RF130" s="8"/>
      <c r="RG130" s="8"/>
      <c r="RH130" s="8"/>
      <c r="RI130" s="8"/>
      <c r="RJ130" s="8"/>
      <c r="RK130" s="8"/>
      <c r="RL130" s="8"/>
      <c r="RM130" s="8"/>
      <c r="RN130" s="8"/>
      <c r="RO130" s="8"/>
      <c r="RP130" s="8"/>
      <c r="RQ130" s="8"/>
      <c r="RR130" s="8"/>
      <c r="RS130" s="8"/>
      <c r="RT130" s="8"/>
      <c r="RU130" s="8"/>
      <c r="RV130" s="8"/>
      <c r="RW130" s="8"/>
      <c r="RX130" s="8"/>
      <c r="RY130" s="8"/>
      <c r="RZ130" s="8"/>
      <c r="SA130" s="8"/>
      <c r="SB130" s="8"/>
      <c r="SC130" s="8"/>
      <c r="SD130" s="8"/>
      <c r="SE130" s="8"/>
      <c r="SF130" s="8"/>
      <c r="SG130" s="8"/>
      <c r="SH130" s="8"/>
      <c r="SI130" s="8"/>
      <c r="SJ130" s="8"/>
      <c r="SK130" s="8"/>
      <c r="SL130" s="8"/>
      <c r="SM130" s="8"/>
      <c r="SN130" s="8"/>
      <c r="SO130" s="8"/>
      <c r="SP130" s="8"/>
      <c r="SQ130" s="8"/>
      <c r="SR130" s="8"/>
      <c r="SS130" s="8"/>
      <c r="ST130" s="8"/>
      <c r="SU130" s="8"/>
      <c r="SV130" s="8"/>
      <c r="SW130" s="8"/>
      <c r="SX130" s="8"/>
      <c r="SY130" s="8"/>
      <c r="SZ130" s="8"/>
      <c r="TA130" s="8"/>
      <c r="TB130" s="8"/>
      <c r="TC130" s="8"/>
      <c r="TD130" s="8"/>
      <c r="TE130" s="8"/>
      <c r="TF130" s="8"/>
      <c r="TG130" s="8"/>
      <c r="TH130" s="8"/>
      <c r="TI130" s="8"/>
      <c r="TJ130" s="8"/>
      <c r="TK130" s="8"/>
      <c r="TL130" s="8"/>
      <c r="TM130" s="8"/>
      <c r="TN130" s="8"/>
      <c r="TO130" s="8"/>
      <c r="TP130" s="8"/>
      <c r="TQ130" s="8"/>
      <c r="TR130" s="8"/>
      <c r="TS130" s="8"/>
      <c r="TT130" s="8"/>
      <c r="TU130" s="8"/>
      <c r="TV130" s="8"/>
      <c r="TW130" s="8"/>
      <c r="TX130" s="8"/>
      <c r="TY130" s="8"/>
      <c r="TZ130" s="8"/>
      <c r="UA130" s="8"/>
      <c r="UB130" s="8"/>
      <c r="UC130" s="8"/>
      <c r="UD130" s="8"/>
      <c r="UE130" s="8"/>
      <c r="UF130" s="8"/>
      <c r="UG130" s="8"/>
      <c r="UH130" s="8"/>
      <c r="UI130" s="8"/>
      <c r="UJ130" s="8"/>
      <c r="UK130" s="8"/>
      <c r="UL130" s="8"/>
      <c r="UM130" s="8"/>
      <c r="UN130" s="8"/>
      <c r="UO130" s="8"/>
      <c r="UP130" s="8"/>
      <c r="UQ130" s="8"/>
      <c r="UR130" s="8"/>
      <c r="US130" s="8"/>
      <c r="UT130" s="8"/>
      <c r="UU130" s="8"/>
      <c r="UV130" s="8"/>
      <c r="UW130" s="8"/>
      <c r="UX130" s="8"/>
      <c r="UY130" s="8"/>
      <c r="UZ130" s="8"/>
      <c r="VA130" s="8"/>
      <c r="VB130" s="8"/>
      <c r="VC130" s="8"/>
      <c r="VD130" s="8"/>
      <c r="VE130" s="8"/>
      <c r="VF130" s="8"/>
      <c r="VG130" s="8"/>
      <c r="VH130" s="8"/>
      <c r="VI130" s="8"/>
      <c r="VJ130" s="8"/>
      <c r="VK130" s="8"/>
      <c r="VL130" s="8"/>
      <c r="VM130" s="8"/>
      <c r="VN130" s="8"/>
      <c r="VO130" s="8"/>
      <c r="VP130" s="8"/>
      <c r="VQ130" s="8"/>
      <c r="VR130" s="8"/>
      <c r="VS130" s="8"/>
      <c r="VT130" s="8"/>
      <c r="VU130" s="8"/>
      <c r="VV130" s="8"/>
      <c r="VW130" s="8"/>
      <c r="VX130" s="8"/>
      <c r="VY130" s="8"/>
      <c r="VZ130" s="8"/>
      <c r="WA130" s="8"/>
      <c r="WB130" s="8"/>
      <c r="WC130" s="8"/>
      <c r="WD130" s="8"/>
      <c r="WE130" s="8"/>
      <c r="WF130" s="8"/>
      <c r="WG130" s="8"/>
      <c r="WH130" s="8"/>
      <c r="WI130" s="8"/>
      <c r="WJ130" s="8"/>
      <c r="WK130" s="8"/>
      <c r="WL130" s="8"/>
      <c r="WM130" s="8"/>
      <c r="WN130" s="8"/>
      <c r="WO130" s="8"/>
      <c r="WP130" s="8"/>
      <c r="WQ130" s="8"/>
      <c r="WR130" s="8"/>
      <c r="WS130" s="8"/>
      <c r="WT130" s="8"/>
      <c r="WU130" s="8"/>
      <c r="WV130" s="8"/>
      <c r="WW130" s="8"/>
      <c r="WX130" s="8"/>
      <c r="WY130" s="8"/>
      <c r="WZ130" s="8"/>
      <c r="XA130" s="8"/>
      <c r="XB130" s="8"/>
      <c r="XC130" s="8"/>
      <c r="XD130" s="8"/>
      <c r="XE130" s="8"/>
      <c r="XF130" s="8"/>
      <c r="XG130" s="8"/>
      <c r="XH130" s="8"/>
      <c r="XI130" s="8"/>
      <c r="XJ130" s="8"/>
      <c r="XK130" s="8"/>
      <c r="XL130" s="8"/>
      <c r="XM130" s="8"/>
      <c r="XN130" s="8"/>
      <c r="XO130" s="8"/>
      <c r="XP130" s="8"/>
      <c r="XQ130" s="8"/>
      <c r="XR130" s="8"/>
      <c r="XS130" s="8"/>
      <c r="XT130" s="8"/>
      <c r="XU130" s="8"/>
      <c r="XV130" s="8"/>
      <c r="XW130" s="8"/>
      <c r="XX130" s="8"/>
      <c r="XY130" s="8"/>
      <c r="XZ130" s="8"/>
      <c r="YA130" s="8"/>
      <c r="YB130" s="8"/>
      <c r="YC130" s="8"/>
      <c r="YD130" s="8"/>
      <c r="YE130" s="8"/>
      <c r="YF130" s="8"/>
      <c r="YG130" s="8"/>
      <c r="YH130" s="8"/>
      <c r="YI130" s="8"/>
      <c r="YJ130" s="8"/>
      <c r="YK130" s="8"/>
      <c r="YL130" s="8"/>
      <c r="YM130" s="8"/>
      <c r="YN130" s="8"/>
      <c r="YO130" s="8"/>
      <c r="YP130" s="8"/>
      <c r="YQ130" s="8"/>
      <c r="YR130" s="8"/>
      <c r="YS130" s="8"/>
      <c r="YT130" s="8"/>
      <c r="YU130" s="8"/>
      <c r="YV130" s="8"/>
      <c r="YW130" s="8"/>
      <c r="YX130" s="8"/>
      <c r="YY130" s="8"/>
      <c r="YZ130" s="8"/>
      <c r="ZA130" s="8"/>
      <c r="ZB130" s="8"/>
      <c r="ZC130" s="8"/>
      <c r="ZD130" s="8"/>
      <c r="ZE130" s="8"/>
      <c r="ZF130" s="8"/>
      <c r="ZG130" s="8"/>
      <c r="ZH130" s="8"/>
      <c r="ZI130" s="8"/>
      <c r="ZJ130" s="8"/>
      <c r="ZK130" s="8"/>
      <c r="ZL130" s="8"/>
      <c r="ZM130" s="8"/>
      <c r="ZN130" s="8"/>
      <c r="ZO130" s="8"/>
      <c r="ZP130" s="8"/>
      <c r="ZQ130" s="8"/>
      <c r="ZR130" s="8"/>
      <c r="ZS130" s="8"/>
      <c r="ZT130" s="8"/>
      <c r="ZU130" s="8"/>
      <c r="ZV130" s="8"/>
      <c r="ZW130" s="8"/>
      <c r="ZX130" s="8"/>
      <c r="ZY130" s="8"/>
      <c r="ZZ130" s="8"/>
      <c r="AAA130" s="8"/>
      <c r="AAB130" s="8"/>
      <c r="AAC130" s="8"/>
      <c r="AAD130" s="8"/>
      <c r="AAE130" s="8"/>
      <c r="AAF130" s="8"/>
      <c r="AAG130" s="8"/>
      <c r="AAH130" s="8"/>
      <c r="AAI130" s="8"/>
      <c r="AAJ130" s="8"/>
      <c r="AAK130" s="8"/>
      <c r="AAL130" s="8"/>
      <c r="AAM130" s="8"/>
      <c r="AAN130" s="8"/>
      <c r="AAO130" s="8"/>
      <c r="AAP130" s="8"/>
      <c r="AAQ130" s="8"/>
      <c r="AAR130" s="8"/>
      <c r="AAS130" s="8"/>
      <c r="AAT130" s="8"/>
      <c r="AAU130" s="8"/>
      <c r="AAV130" s="8"/>
      <c r="AAW130" s="8"/>
      <c r="AAX130" s="8"/>
      <c r="AAY130" s="8"/>
      <c r="AAZ130" s="8"/>
      <c r="ABA130" s="8"/>
      <c r="ABB130" s="8"/>
      <c r="ABC130" s="8"/>
      <c r="ABD130" s="8"/>
      <c r="ABE130" s="8"/>
      <c r="ABF130" s="8"/>
      <c r="ABG130" s="8"/>
      <c r="ABH130" s="8"/>
      <c r="ABI130" s="8"/>
      <c r="ABJ130" s="8"/>
      <c r="ABK130" s="8"/>
      <c r="ABL130" s="8"/>
      <c r="ABM130" s="8"/>
      <c r="ABN130" s="8"/>
      <c r="ABO130" s="8"/>
      <c r="ABP130" s="8"/>
      <c r="ABQ130" s="8"/>
      <c r="ABR130" s="8"/>
      <c r="ABS130" s="8"/>
      <c r="ABT130" s="8"/>
      <c r="ABU130" s="8"/>
      <c r="ABV130" s="8"/>
      <c r="ABW130" s="8"/>
      <c r="ABX130" s="8"/>
      <c r="ABY130" s="8"/>
      <c r="ABZ130" s="8"/>
      <c r="ACA130" s="8"/>
      <c r="ACB130" s="8"/>
      <c r="ACC130" s="8"/>
      <c r="ACD130" s="8"/>
      <c r="ACE130" s="8"/>
      <c r="ACF130" s="8"/>
      <c r="ACG130" s="8"/>
      <c r="ACH130" s="8"/>
      <c r="ACI130" s="8"/>
      <c r="ACJ130" s="8"/>
      <c r="ACK130" s="8"/>
      <c r="ACL130" s="8"/>
      <c r="ACM130" s="8"/>
      <c r="ACN130" s="8"/>
      <c r="ACO130" s="8"/>
      <c r="ACP130" s="8"/>
      <c r="ACQ130" s="8"/>
      <c r="ACR130" s="8"/>
      <c r="ACS130" s="8"/>
      <c r="ACT130" s="8"/>
      <c r="ACU130" s="8"/>
      <c r="ACV130" s="8"/>
      <c r="ACW130" s="8"/>
      <c r="ACX130" s="8"/>
      <c r="ACY130" s="8"/>
      <c r="ACZ130" s="8"/>
      <c r="ADA130" s="8"/>
      <c r="ADB130" s="8"/>
      <c r="ADC130" s="8"/>
      <c r="ADD130" s="8"/>
      <c r="ADE130" s="8"/>
      <c r="ADF130" s="8"/>
      <c r="ADG130" s="8"/>
      <c r="ADH130" s="8"/>
      <c r="ADI130" s="8"/>
      <c r="ADJ130" s="8"/>
      <c r="ADK130" s="8"/>
      <c r="ADL130" s="8"/>
      <c r="ADM130" s="8"/>
      <c r="ADN130" s="8"/>
      <c r="ADO130" s="8"/>
      <c r="ADP130" s="8"/>
      <c r="ADQ130" s="8"/>
      <c r="ADR130" s="8"/>
      <c r="ADS130" s="8"/>
      <c r="ADT130" s="8"/>
      <c r="ADU130" s="8"/>
      <c r="ADV130" s="8"/>
      <c r="ADW130" s="8"/>
      <c r="ADX130" s="8"/>
      <c r="ADY130" s="8"/>
      <c r="ADZ130" s="8"/>
      <c r="AEA130" s="8"/>
      <c r="AEB130" s="8"/>
      <c r="AEC130" s="8"/>
      <c r="AED130" s="8"/>
      <c r="AEE130" s="8"/>
      <c r="AEF130" s="8"/>
      <c r="AEG130" s="8"/>
      <c r="AEH130" s="8"/>
      <c r="AEI130" s="8"/>
      <c r="AEJ130" s="8"/>
      <c r="AEK130" s="8"/>
      <c r="AEL130" s="8"/>
      <c r="AEM130" s="8"/>
      <c r="AEN130" s="8"/>
      <c r="AEO130" s="8"/>
      <c r="AEP130" s="8"/>
      <c r="AEQ130" s="8"/>
      <c r="AER130" s="8"/>
      <c r="AES130" s="8"/>
      <c r="AET130" s="8"/>
      <c r="AEU130" s="8"/>
      <c r="AEV130" s="8"/>
      <c r="AEW130" s="8"/>
      <c r="AEX130" s="8"/>
      <c r="AEY130" s="8"/>
      <c r="AEZ130" s="8"/>
      <c r="AFA130" s="8"/>
      <c r="AFB130" s="8"/>
      <c r="AFC130" s="8"/>
      <c r="AFD130" s="8"/>
      <c r="AFE130" s="8"/>
      <c r="AFF130" s="8"/>
      <c r="AFG130" s="8"/>
      <c r="AFH130" s="8"/>
      <c r="AFI130" s="8"/>
      <c r="AFJ130" s="8"/>
      <c r="AFK130" s="8"/>
      <c r="AFL130" s="8"/>
      <c r="AFM130" s="8"/>
      <c r="AFN130" s="8"/>
      <c r="AFO130" s="8"/>
      <c r="AFP130" s="8"/>
      <c r="AFQ130" s="8"/>
      <c r="AFR130" s="8"/>
      <c r="AFS130" s="8"/>
      <c r="AFT130" s="8"/>
      <c r="AFU130" s="8"/>
      <c r="AFV130" s="8"/>
      <c r="AFW130" s="8"/>
      <c r="AFX130" s="8"/>
      <c r="AFY130" s="8"/>
      <c r="AFZ130" s="8"/>
      <c r="AGA130" s="8"/>
      <c r="AGB130" s="8"/>
      <c r="AGC130" s="8"/>
      <c r="AGD130" s="8"/>
      <c r="AGE130" s="8"/>
      <c r="AGF130" s="8"/>
      <c r="AGG130" s="8"/>
      <c r="AGH130" s="8"/>
      <c r="AGI130" s="8"/>
      <c r="AGJ130" s="8"/>
      <c r="AGK130" s="8"/>
      <c r="AGL130" s="8"/>
      <c r="AGM130" s="8"/>
      <c r="AGN130" s="8"/>
      <c r="AGO130" s="8"/>
      <c r="AGP130" s="8"/>
      <c r="AGQ130" s="8"/>
      <c r="AGR130" s="8"/>
      <c r="AGS130" s="8"/>
      <c r="AGT130" s="8"/>
      <c r="AGU130" s="8"/>
      <c r="AGV130" s="8"/>
      <c r="AGW130" s="8"/>
      <c r="AGX130" s="8"/>
      <c r="AGY130" s="8"/>
      <c r="AGZ130" s="8"/>
      <c r="AHA130" s="8"/>
      <c r="AHB130" s="8"/>
      <c r="AHC130" s="8"/>
      <c r="AHD130" s="8"/>
      <c r="AHE130" s="8"/>
      <c r="AHF130" s="8"/>
      <c r="AHG130" s="8"/>
      <c r="AHH130" s="8"/>
      <c r="AHI130" s="8"/>
      <c r="AHJ130" s="8"/>
      <c r="AHK130" s="8"/>
      <c r="AHL130" s="8"/>
      <c r="AHM130" s="8"/>
      <c r="AHN130" s="8"/>
      <c r="AHO130" s="8"/>
      <c r="AHP130" s="8"/>
      <c r="AHQ130" s="8"/>
      <c r="AHR130" s="8"/>
      <c r="AHS130" s="8"/>
      <c r="AHT130" s="8"/>
      <c r="AHU130" s="8"/>
      <c r="AHV130" s="8"/>
      <c r="AHW130" s="8"/>
      <c r="AHX130" s="8"/>
      <c r="AHY130" s="8"/>
      <c r="AHZ130" s="8"/>
      <c r="AIA130" s="8"/>
      <c r="AIB130" s="8"/>
      <c r="AIC130" s="8"/>
      <c r="AID130" s="8"/>
      <c r="AIE130" s="8"/>
      <c r="AIF130" s="8"/>
      <c r="AIG130" s="8"/>
      <c r="AIH130" s="8"/>
      <c r="AII130" s="8"/>
      <c r="AIJ130" s="8"/>
      <c r="AIK130" s="8"/>
      <c r="AIL130" s="8"/>
      <c r="AIM130" s="8"/>
      <c r="AIN130" s="8"/>
      <c r="AIO130" s="8"/>
      <c r="AIP130" s="8"/>
      <c r="AIQ130" s="8"/>
      <c r="AIR130" s="8"/>
      <c r="AIS130" s="8"/>
      <c r="AIT130" s="8"/>
      <c r="AIU130" s="8"/>
      <c r="AIV130" s="8"/>
      <c r="AIW130" s="8"/>
      <c r="AIX130" s="8"/>
      <c r="AIY130" s="8"/>
      <c r="AIZ130" s="8"/>
      <c r="AJA130" s="8"/>
      <c r="AJB130" s="8"/>
      <c r="AJC130" s="8"/>
      <c r="AJD130" s="8"/>
      <c r="AJE130" s="8"/>
      <c r="AJF130" s="8"/>
      <c r="AJG130" s="8"/>
      <c r="AJH130" s="8"/>
      <c r="AJI130" s="8"/>
      <c r="AJJ130" s="8"/>
      <c r="AJK130" s="8"/>
      <c r="AJL130" s="8"/>
      <c r="AJM130" s="8"/>
      <c r="AJN130" s="8"/>
      <c r="AJO130" s="8"/>
      <c r="AJP130" s="8"/>
      <c r="AJQ130" s="8"/>
      <c r="AJR130" s="8"/>
      <c r="AJS130" s="8"/>
      <c r="AJT130" s="8"/>
      <c r="AJU130" s="8"/>
      <c r="AJV130" s="8"/>
      <c r="AJW130" s="8"/>
      <c r="AJX130" s="8"/>
      <c r="AJY130" s="8"/>
      <c r="AJZ130" s="8"/>
      <c r="AKA130" s="8"/>
      <c r="AKB130" s="8"/>
      <c r="AKC130" s="8"/>
      <c r="AKD130" s="8"/>
      <c r="AKE130" s="8"/>
      <c r="AKF130" s="8"/>
      <c r="AKG130" s="8"/>
      <c r="AKH130" s="8"/>
      <c r="AKI130" s="8"/>
      <c r="AKJ130" s="8"/>
      <c r="AKK130" s="8"/>
      <c r="AKL130" s="8"/>
      <c r="AKM130" s="8"/>
      <c r="AKN130" s="8"/>
      <c r="AKO130" s="8"/>
      <c r="AKP130" s="8"/>
      <c r="AKQ130" s="8"/>
      <c r="AKR130" s="8"/>
      <c r="AKS130" s="8"/>
      <c r="AKT130" s="8"/>
      <c r="AKU130" s="8"/>
      <c r="AKV130" s="8"/>
      <c r="AKW130" s="8"/>
      <c r="AKX130" s="8"/>
      <c r="AKY130" s="8"/>
      <c r="AKZ130" s="8"/>
      <c r="ALA130" s="8"/>
      <c r="ALB130" s="8"/>
      <c r="ALC130" s="8"/>
      <c r="ALD130" s="8"/>
      <c r="ALE130" s="8"/>
      <c r="ALF130" s="8"/>
      <c r="ALG130" s="8"/>
      <c r="ALH130" s="8"/>
      <c r="ALI130" s="8"/>
      <c r="ALJ130" s="8"/>
      <c r="ALK130" s="8"/>
      <c r="ALL130" s="8"/>
      <c r="ALM130" s="8"/>
      <c r="ALN130" s="8"/>
      <c r="ALO130" s="8"/>
      <c r="ALP130" s="8"/>
      <c r="ALQ130" s="8"/>
      <c r="ALR130" s="8"/>
      <c r="ALS130" s="8"/>
      <c r="ALT130" s="8"/>
      <c r="ALU130" s="8"/>
      <c r="ALV130" s="8"/>
      <c r="ALW130" s="8"/>
      <c r="ALX130" s="8"/>
      <c r="ALY130" s="8"/>
      <c r="ALZ130" s="8"/>
      <c r="AMA130" s="8"/>
      <c r="AMB130" s="8"/>
      <c r="AMC130" s="8"/>
      <c r="AMD130" s="8"/>
      <c r="AME130" s="8"/>
    </row>
    <row r="131" spans="1:1019" s="158" customFormat="1" ht="15.75">
      <c r="A131" s="224"/>
      <c r="B131" s="225"/>
      <c r="C131" s="236"/>
      <c r="D131" s="236"/>
      <c r="E131" s="236"/>
      <c r="F131" s="237"/>
      <c r="G131" s="228"/>
      <c r="H131" s="238"/>
      <c r="I131" s="230" t="b">
        <f t="shared" si="26"/>
        <v>0</v>
      </c>
      <c r="J131" s="231" t="e">
        <f>VLOOKUP(G131,'3. Fiche prépa conv APL_RS'!$B$33:$H$39,IF(LEFT(A131,3)="PLS",6,IF(LEFT(A131,4)="PLUS",2,IF(LEFT(A131,4)="PLAI",4))))</f>
        <v>#N/A</v>
      </c>
      <c r="K131" s="232"/>
      <c r="L131" s="232"/>
      <c r="M131" s="233">
        <f t="shared" si="30"/>
        <v>0</v>
      </c>
      <c r="N131" s="234"/>
      <c r="O131" s="233" t="str">
        <f>IF($A131="PLAI-adapté",IF($M$8=2,VLOOKUP($N131,Données!$H$6:$L$11,5,0),VLOOKUP($N131,Données!$H$6:$L$11,4,0)),"")</f>
        <v/>
      </c>
      <c r="P131" s="235" t="str">
        <f t="shared" si="31"/>
        <v/>
      </c>
      <c r="Q131" s="403" t="str">
        <f t="shared" si="29"/>
        <v/>
      </c>
      <c r="R131" s="209"/>
      <c r="S131" s="15"/>
      <c r="T131" s="8"/>
      <c r="U131" s="8"/>
      <c r="V131" s="8"/>
      <c r="W131" s="8"/>
      <c r="X131" s="50"/>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c r="HH131" s="8"/>
      <c r="HI131" s="8"/>
      <c r="HJ131" s="8"/>
      <c r="HK131" s="8"/>
      <c r="HL131" s="8"/>
      <c r="HM131" s="8"/>
      <c r="HN131" s="8"/>
      <c r="HO131" s="8"/>
      <c r="HP131" s="8"/>
      <c r="HQ131" s="8"/>
      <c r="HR131" s="8"/>
      <c r="HS131" s="8"/>
      <c r="HT131" s="8"/>
      <c r="HU131" s="8"/>
      <c r="HV131" s="8"/>
      <c r="HW131" s="8"/>
      <c r="HX131" s="8"/>
      <c r="HY131" s="8"/>
      <c r="HZ131" s="8"/>
      <c r="IA131" s="8"/>
      <c r="IB131" s="8"/>
      <c r="IC131" s="8"/>
      <c r="ID131" s="8"/>
      <c r="IE131" s="8"/>
      <c r="IF131" s="8"/>
      <c r="IG131" s="8"/>
      <c r="IH131" s="8"/>
      <c r="II131" s="8"/>
      <c r="IJ131" s="8"/>
      <c r="IK131" s="8"/>
      <c r="IL131" s="8"/>
      <c r="IM131" s="8"/>
      <c r="IN131" s="8"/>
      <c r="IO131" s="8"/>
      <c r="IP131" s="8"/>
      <c r="IQ131" s="8"/>
      <c r="IR131" s="8"/>
      <c r="IS131" s="8"/>
      <c r="IT131" s="8"/>
      <c r="IU131" s="8"/>
      <c r="IV131" s="8"/>
      <c r="IW131" s="8"/>
      <c r="IX131" s="8"/>
      <c r="IY131" s="8"/>
      <c r="IZ131" s="8"/>
      <c r="JA131" s="8"/>
      <c r="JB131" s="8"/>
      <c r="JC131" s="8"/>
      <c r="JD131" s="8"/>
      <c r="JE131" s="8"/>
      <c r="JF131" s="8"/>
      <c r="JG131" s="8"/>
      <c r="JH131" s="8"/>
      <c r="JI131" s="8"/>
      <c r="JJ131" s="8"/>
      <c r="JK131" s="8"/>
      <c r="JL131" s="8"/>
      <c r="JM131" s="8"/>
      <c r="JN131" s="8"/>
      <c r="JO131" s="8"/>
      <c r="JP131" s="8"/>
      <c r="JQ131" s="8"/>
      <c r="JR131" s="8"/>
      <c r="JS131" s="8"/>
      <c r="JT131" s="8"/>
      <c r="JU131" s="8"/>
      <c r="JV131" s="8"/>
      <c r="JW131" s="8"/>
      <c r="JX131" s="8"/>
      <c r="JY131" s="8"/>
      <c r="JZ131" s="8"/>
      <c r="KA131" s="8"/>
      <c r="KB131" s="8"/>
      <c r="KC131" s="8"/>
      <c r="KD131" s="8"/>
      <c r="KE131" s="8"/>
      <c r="KF131" s="8"/>
      <c r="KG131" s="8"/>
      <c r="KH131" s="8"/>
      <c r="KI131" s="8"/>
      <c r="KJ131" s="8"/>
      <c r="KK131" s="8"/>
      <c r="KL131" s="8"/>
      <c r="KM131" s="8"/>
      <c r="KN131" s="8"/>
      <c r="KO131" s="8"/>
      <c r="KP131" s="8"/>
      <c r="KQ131" s="8"/>
      <c r="KR131" s="8"/>
      <c r="KS131" s="8"/>
      <c r="KT131" s="8"/>
      <c r="KU131" s="8"/>
      <c r="KV131" s="8"/>
      <c r="KW131" s="8"/>
      <c r="KX131" s="8"/>
      <c r="KY131" s="8"/>
      <c r="KZ131" s="8"/>
      <c r="LA131" s="8"/>
      <c r="LB131" s="8"/>
      <c r="LC131" s="8"/>
      <c r="LD131" s="8"/>
      <c r="LE131" s="8"/>
      <c r="LF131" s="8"/>
      <c r="LG131" s="8"/>
      <c r="LH131" s="8"/>
      <c r="LI131" s="8"/>
      <c r="LJ131" s="8"/>
      <c r="LK131" s="8"/>
      <c r="LL131" s="8"/>
      <c r="LM131" s="8"/>
      <c r="LN131" s="8"/>
      <c r="LO131" s="8"/>
      <c r="LP131" s="8"/>
      <c r="LQ131" s="8"/>
      <c r="LR131" s="8"/>
      <c r="LS131" s="8"/>
      <c r="LT131" s="8"/>
      <c r="LU131" s="8"/>
      <c r="LV131" s="8"/>
      <c r="LW131" s="8"/>
      <c r="LX131" s="8"/>
      <c r="LY131" s="8"/>
      <c r="LZ131" s="8"/>
      <c r="MA131" s="8"/>
      <c r="MB131" s="8"/>
      <c r="MC131" s="8"/>
      <c r="MD131" s="8"/>
      <c r="ME131" s="8"/>
      <c r="MF131" s="8"/>
      <c r="MG131" s="8"/>
      <c r="MH131" s="8"/>
      <c r="MI131" s="8"/>
      <c r="MJ131" s="8"/>
      <c r="MK131" s="8"/>
      <c r="ML131" s="8"/>
      <c r="MM131" s="8"/>
      <c r="MN131" s="8"/>
      <c r="MO131" s="8"/>
      <c r="MP131" s="8"/>
      <c r="MQ131" s="8"/>
      <c r="MR131" s="8"/>
      <c r="MS131" s="8"/>
      <c r="MT131" s="8"/>
      <c r="MU131" s="8"/>
      <c r="MV131" s="8"/>
      <c r="MW131" s="8"/>
      <c r="MX131" s="8"/>
      <c r="MY131" s="8"/>
      <c r="MZ131" s="8"/>
      <c r="NA131" s="8"/>
      <c r="NB131" s="8"/>
      <c r="NC131" s="8"/>
      <c r="ND131" s="8"/>
      <c r="NE131" s="8"/>
      <c r="NF131" s="8"/>
      <c r="NG131" s="8"/>
      <c r="NH131" s="8"/>
      <c r="NI131" s="8"/>
      <c r="NJ131" s="8"/>
      <c r="NK131" s="8"/>
      <c r="NL131" s="8"/>
      <c r="NM131" s="8"/>
      <c r="NN131" s="8"/>
      <c r="NO131" s="8"/>
      <c r="NP131" s="8"/>
      <c r="NQ131" s="8"/>
      <c r="NR131" s="8"/>
      <c r="NS131" s="8"/>
      <c r="NT131" s="8"/>
      <c r="NU131" s="8"/>
      <c r="NV131" s="8"/>
      <c r="NW131" s="8"/>
      <c r="NX131" s="8"/>
      <c r="NY131" s="8"/>
      <c r="NZ131" s="8"/>
      <c r="OA131" s="8"/>
      <c r="OB131" s="8"/>
      <c r="OC131" s="8"/>
      <c r="OD131" s="8"/>
      <c r="OE131" s="8"/>
      <c r="OF131" s="8"/>
      <c r="OG131" s="8"/>
      <c r="OH131" s="8"/>
      <c r="OI131" s="8"/>
      <c r="OJ131" s="8"/>
      <c r="OK131" s="8"/>
      <c r="OL131" s="8"/>
      <c r="OM131" s="8"/>
      <c r="ON131" s="8"/>
      <c r="OO131" s="8"/>
      <c r="OP131" s="8"/>
      <c r="OQ131" s="8"/>
      <c r="OR131" s="8"/>
      <c r="OS131" s="8"/>
      <c r="OT131" s="8"/>
      <c r="OU131" s="8"/>
      <c r="OV131" s="8"/>
      <c r="OW131" s="8"/>
      <c r="OX131" s="8"/>
      <c r="OY131" s="8"/>
      <c r="OZ131" s="8"/>
      <c r="PA131" s="8"/>
      <c r="PB131" s="8"/>
      <c r="PC131" s="8"/>
      <c r="PD131" s="8"/>
      <c r="PE131" s="8"/>
      <c r="PF131" s="8"/>
      <c r="PG131" s="8"/>
      <c r="PH131" s="8"/>
      <c r="PI131" s="8"/>
      <c r="PJ131" s="8"/>
      <c r="PK131" s="8"/>
      <c r="PL131" s="8"/>
      <c r="PM131" s="8"/>
      <c r="PN131" s="8"/>
      <c r="PO131" s="8"/>
      <c r="PP131" s="8"/>
      <c r="PQ131" s="8"/>
      <c r="PR131" s="8"/>
      <c r="PS131" s="8"/>
      <c r="PT131" s="8"/>
      <c r="PU131" s="8"/>
      <c r="PV131" s="8"/>
      <c r="PW131" s="8"/>
      <c r="PX131" s="8"/>
      <c r="PY131" s="8"/>
      <c r="PZ131" s="8"/>
      <c r="QA131" s="8"/>
      <c r="QB131" s="8"/>
      <c r="QC131" s="8"/>
      <c r="QD131" s="8"/>
      <c r="QE131" s="8"/>
      <c r="QF131" s="8"/>
      <c r="QG131" s="8"/>
      <c r="QH131" s="8"/>
      <c r="QI131" s="8"/>
      <c r="QJ131" s="8"/>
      <c r="QK131" s="8"/>
      <c r="QL131" s="8"/>
      <c r="QM131" s="8"/>
      <c r="QN131" s="8"/>
      <c r="QO131" s="8"/>
      <c r="QP131" s="8"/>
      <c r="QQ131" s="8"/>
      <c r="QR131" s="8"/>
      <c r="QS131" s="8"/>
      <c r="QT131" s="8"/>
      <c r="QU131" s="8"/>
      <c r="QV131" s="8"/>
      <c r="QW131" s="8"/>
      <c r="QX131" s="8"/>
      <c r="QY131" s="8"/>
      <c r="QZ131" s="8"/>
      <c r="RA131" s="8"/>
      <c r="RB131" s="8"/>
      <c r="RC131" s="8"/>
      <c r="RD131" s="8"/>
      <c r="RE131" s="8"/>
      <c r="RF131" s="8"/>
      <c r="RG131" s="8"/>
      <c r="RH131" s="8"/>
      <c r="RI131" s="8"/>
      <c r="RJ131" s="8"/>
      <c r="RK131" s="8"/>
      <c r="RL131" s="8"/>
      <c r="RM131" s="8"/>
      <c r="RN131" s="8"/>
      <c r="RO131" s="8"/>
      <c r="RP131" s="8"/>
      <c r="RQ131" s="8"/>
      <c r="RR131" s="8"/>
      <c r="RS131" s="8"/>
      <c r="RT131" s="8"/>
      <c r="RU131" s="8"/>
      <c r="RV131" s="8"/>
      <c r="RW131" s="8"/>
      <c r="RX131" s="8"/>
      <c r="RY131" s="8"/>
      <c r="RZ131" s="8"/>
      <c r="SA131" s="8"/>
      <c r="SB131" s="8"/>
      <c r="SC131" s="8"/>
      <c r="SD131" s="8"/>
      <c r="SE131" s="8"/>
      <c r="SF131" s="8"/>
      <c r="SG131" s="8"/>
      <c r="SH131" s="8"/>
      <c r="SI131" s="8"/>
      <c r="SJ131" s="8"/>
      <c r="SK131" s="8"/>
      <c r="SL131" s="8"/>
      <c r="SM131" s="8"/>
      <c r="SN131" s="8"/>
      <c r="SO131" s="8"/>
      <c r="SP131" s="8"/>
      <c r="SQ131" s="8"/>
      <c r="SR131" s="8"/>
      <c r="SS131" s="8"/>
      <c r="ST131" s="8"/>
      <c r="SU131" s="8"/>
      <c r="SV131" s="8"/>
      <c r="SW131" s="8"/>
      <c r="SX131" s="8"/>
      <c r="SY131" s="8"/>
      <c r="SZ131" s="8"/>
      <c r="TA131" s="8"/>
      <c r="TB131" s="8"/>
      <c r="TC131" s="8"/>
      <c r="TD131" s="8"/>
      <c r="TE131" s="8"/>
      <c r="TF131" s="8"/>
      <c r="TG131" s="8"/>
      <c r="TH131" s="8"/>
      <c r="TI131" s="8"/>
      <c r="TJ131" s="8"/>
      <c r="TK131" s="8"/>
      <c r="TL131" s="8"/>
      <c r="TM131" s="8"/>
      <c r="TN131" s="8"/>
      <c r="TO131" s="8"/>
      <c r="TP131" s="8"/>
      <c r="TQ131" s="8"/>
      <c r="TR131" s="8"/>
      <c r="TS131" s="8"/>
      <c r="TT131" s="8"/>
      <c r="TU131" s="8"/>
      <c r="TV131" s="8"/>
      <c r="TW131" s="8"/>
      <c r="TX131" s="8"/>
      <c r="TY131" s="8"/>
      <c r="TZ131" s="8"/>
      <c r="UA131" s="8"/>
      <c r="UB131" s="8"/>
      <c r="UC131" s="8"/>
      <c r="UD131" s="8"/>
      <c r="UE131" s="8"/>
      <c r="UF131" s="8"/>
      <c r="UG131" s="8"/>
      <c r="UH131" s="8"/>
      <c r="UI131" s="8"/>
      <c r="UJ131" s="8"/>
      <c r="UK131" s="8"/>
      <c r="UL131" s="8"/>
      <c r="UM131" s="8"/>
      <c r="UN131" s="8"/>
      <c r="UO131" s="8"/>
      <c r="UP131" s="8"/>
      <c r="UQ131" s="8"/>
      <c r="UR131" s="8"/>
      <c r="US131" s="8"/>
      <c r="UT131" s="8"/>
      <c r="UU131" s="8"/>
      <c r="UV131" s="8"/>
      <c r="UW131" s="8"/>
      <c r="UX131" s="8"/>
      <c r="UY131" s="8"/>
      <c r="UZ131" s="8"/>
      <c r="VA131" s="8"/>
      <c r="VB131" s="8"/>
      <c r="VC131" s="8"/>
      <c r="VD131" s="8"/>
      <c r="VE131" s="8"/>
      <c r="VF131" s="8"/>
      <c r="VG131" s="8"/>
      <c r="VH131" s="8"/>
      <c r="VI131" s="8"/>
      <c r="VJ131" s="8"/>
      <c r="VK131" s="8"/>
      <c r="VL131" s="8"/>
      <c r="VM131" s="8"/>
      <c r="VN131" s="8"/>
      <c r="VO131" s="8"/>
      <c r="VP131" s="8"/>
      <c r="VQ131" s="8"/>
      <c r="VR131" s="8"/>
      <c r="VS131" s="8"/>
      <c r="VT131" s="8"/>
      <c r="VU131" s="8"/>
      <c r="VV131" s="8"/>
      <c r="VW131" s="8"/>
      <c r="VX131" s="8"/>
      <c r="VY131" s="8"/>
      <c r="VZ131" s="8"/>
      <c r="WA131" s="8"/>
      <c r="WB131" s="8"/>
      <c r="WC131" s="8"/>
      <c r="WD131" s="8"/>
      <c r="WE131" s="8"/>
      <c r="WF131" s="8"/>
      <c r="WG131" s="8"/>
      <c r="WH131" s="8"/>
      <c r="WI131" s="8"/>
      <c r="WJ131" s="8"/>
      <c r="WK131" s="8"/>
      <c r="WL131" s="8"/>
      <c r="WM131" s="8"/>
      <c r="WN131" s="8"/>
      <c r="WO131" s="8"/>
      <c r="WP131" s="8"/>
      <c r="WQ131" s="8"/>
      <c r="WR131" s="8"/>
      <c r="WS131" s="8"/>
      <c r="WT131" s="8"/>
      <c r="WU131" s="8"/>
      <c r="WV131" s="8"/>
      <c r="WW131" s="8"/>
      <c r="WX131" s="8"/>
      <c r="WY131" s="8"/>
      <c r="WZ131" s="8"/>
      <c r="XA131" s="8"/>
      <c r="XB131" s="8"/>
      <c r="XC131" s="8"/>
      <c r="XD131" s="8"/>
      <c r="XE131" s="8"/>
      <c r="XF131" s="8"/>
      <c r="XG131" s="8"/>
      <c r="XH131" s="8"/>
      <c r="XI131" s="8"/>
      <c r="XJ131" s="8"/>
      <c r="XK131" s="8"/>
      <c r="XL131" s="8"/>
      <c r="XM131" s="8"/>
      <c r="XN131" s="8"/>
      <c r="XO131" s="8"/>
      <c r="XP131" s="8"/>
      <c r="XQ131" s="8"/>
      <c r="XR131" s="8"/>
      <c r="XS131" s="8"/>
      <c r="XT131" s="8"/>
      <c r="XU131" s="8"/>
      <c r="XV131" s="8"/>
      <c r="XW131" s="8"/>
      <c r="XX131" s="8"/>
      <c r="XY131" s="8"/>
      <c r="XZ131" s="8"/>
      <c r="YA131" s="8"/>
      <c r="YB131" s="8"/>
      <c r="YC131" s="8"/>
      <c r="YD131" s="8"/>
      <c r="YE131" s="8"/>
      <c r="YF131" s="8"/>
      <c r="YG131" s="8"/>
      <c r="YH131" s="8"/>
      <c r="YI131" s="8"/>
      <c r="YJ131" s="8"/>
      <c r="YK131" s="8"/>
      <c r="YL131" s="8"/>
      <c r="YM131" s="8"/>
      <c r="YN131" s="8"/>
      <c r="YO131" s="8"/>
      <c r="YP131" s="8"/>
      <c r="YQ131" s="8"/>
      <c r="YR131" s="8"/>
      <c r="YS131" s="8"/>
      <c r="YT131" s="8"/>
      <c r="YU131" s="8"/>
      <c r="YV131" s="8"/>
      <c r="YW131" s="8"/>
      <c r="YX131" s="8"/>
      <c r="YY131" s="8"/>
      <c r="YZ131" s="8"/>
      <c r="ZA131" s="8"/>
      <c r="ZB131" s="8"/>
      <c r="ZC131" s="8"/>
      <c r="ZD131" s="8"/>
      <c r="ZE131" s="8"/>
      <c r="ZF131" s="8"/>
      <c r="ZG131" s="8"/>
      <c r="ZH131" s="8"/>
      <c r="ZI131" s="8"/>
      <c r="ZJ131" s="8"/>
      <c r="ZK131" s="8"/>
      <c r="ZL131" s="8"/>
      <c r="ZM131" s="8"/>
      <c r="ZN131" s="8"/>
      <c r="ZO131" s="8"/>
      <c r="ZP131" s="8"/>
      <c r="ZQ131" s="8"/>
      <c r="ZR131" s="8"/>
      <c r="ZS131" s="8"/>
      <c r="ZT131" s="8"/>
      <c r="ZU131" s="8"/>
      <c r="ZV131" s="8"/>
      <c r="ZW131" s="8"/>
      <c r="ZX131" s="8"/>
      <c r="ZY131" s="8"/>
      <c r="ZZ131" s="8"/>
      <c r="AAA131" s="8"/>
      <c r="AAB131" s="8"/>
      <c r="AAC131" s="8"/>
      <c r="AAD131" s="8"/>
      <c r="AAE131" s="8"/>
      <c r="AAF131" s="8"/>
      <c r="AAG131" s="8"/>
      <c r="AAH131" s="8"/>
      <c r="AAI131" s="8"/>
      <c r="AAJ131" s="8"/>
      <c r="AAK131" s="8"/>
      <c r="AAL131" s="8"/>
      <c r="AAM131" s="8"/>
      <c r="AAN131" s="8"/>
      <c r="AAO131" s="8"/>
      <c r="AAP131" s="8"/>
      <c r="AAQ131" s="8"/>
      <c r="AAR131" s="8"/>
      <c r="AAS131" s="8"/>
      <c r="AAT131" s="8"/>
      <c r="AAU131" s="8"/>
      <c r="AAV131" s="8"/>
      <c r="AAW131" s="8"/>
      <c r="AAX131" s="8"/>
      <c r="AAY131" s="8"/>
      <c r="AAZ131" s="8"/>
      <c r="ABA131" s="8"/>
      <c r="ABB131" s="8"/>
      <c r="ABC131" s="8"/>
      <c r="ABD131" s="8"/>
      <c r="ABE131" s="8"/>
      <c r="ABF131" s="8"/>
      <c r="ABG131" s="8"/>
      <c r="ABH131" s="8"/>
      <c r="ABI131" s="8"/>
      <c r="ABJ131" s="8"/>
      <c r="ABK131" s="8"/>
      <c r="ABL131" s="8"/>
      <c r="ABM131" s="8"/>
      <c r="ABN131" s="8"/>
      <c r="ABO131" s="8"/>
      <c r="ABP131" s="8"/>
      <c r="ABQ131" s="8"/>
      <c r="ABR131" s="8"/>
      <c r="ABS131" s="8"/>
      <c r="ABT131" s="8"/>
      <c r="ABU131" s="8"/>
      <c r="ABV131" s="8"/>
      <c r="ABW131" s="8"/>
      <c r="ABX131" s="8"/>
      <c r="ABY131" s="8"/>
      <c r="ABZ131" s="8"/>
      <c r="ACA131" s="8"/>
      <c r="ACB131" s="8"/>
      <c r="ACC131" s="8"/>
      <c r="ACD131" s="8"/>
      <c r="ACE131" s="8"/>
      <c r="ACF131" s="8"/>
      <c r="ACG131" s="8"/>
      <c r="ACH131" s="8"/>
      <c r="ACI131" s="8"/>
      <c r="ACJ131" s="8"/>
      <c r="ACK131" s="8"/>
      <c r="ACL131" s="8"/>
      <c r="ACM131" s="8"/>
      <c r="ACN131" s="8"/>
      <c r="ACO131" s="8"/>
      <c r="ACP131" s="8"/>
      <c r="ACQ131" s="8"/>
      <c r="ACR131" s="8"/>
      <c r="ACS131" s="8"/>
      <c r="ACT131" s="8"/>
      <c r="ACU131" s="8"/>
      <c r="ACV131" s="8"/>
      <c r="ACW131" s="8"/>
      <c r="ACX131" s="8"/>
      <c r="ACY131" s="8"/>
      <c r="ACZ131" s="8"/>
      <c r="ADA131" s="8"/>
      <c r="ADB131" s="8"/>
      <c r="ADC131" s="8"/>
      <c r="ADD131" s="8"/>
      <c r="ADE131" s="8"/>
      <c r="ADF131" s="8"/>
      <c r="ADG131" s="8"/>
      <c r="ADH131" s="8"/>
      <c r="ADI131" s="8"/>
      <c r="ADJ131" s="8"/>
      <c r="ADK131" s="8"/>
      <c r="ADL131" s="8"/>
      <c r="ADM131" s="8"/>
      <c r="ADN131" s="8"/>
      <c r="ADO131" s="8"/>
      <c r="ADP131" s="8"/>
      <c r="ADQ131" s="8"/>
      <c r="ADR131" s="8"/>
      <c r="ADS131" s="8"/>
      <c r="ADT131" s="8"/>
      <c r="ADU131" s="8"/>
      <c r="ADV131" s="8"/>
      <c r="ADW131" s="8"/>
      <c r="ADX131" s="8"/>
      <c r="ADY131" s="8"/>
      <c r="ADZ131" s="8"/>
      <c r="AEA131" s="8"/>
      <c r="AEB131" s="8"/>
      <c r="AEC131" s="8"/>
      <c r="AED131" s="8"/>
      <c r="AEE131" s="8"/>
      <c r="AEF131" s="8"/>
      <c r="AEG131" s="8"/>
      <c r="AEH131" s="8"/>
      <c r="AEI131" s="8"/>
      <c r="AEJ131" s="8"/>
      <c r="AEK131" s="8"/>
      <c r="AEL131" s="8"/>
      <c r="AEM131" s="8"/>
      <c r="AEN131" s="8"/>
      <c r="AEO131" s="8"/>
      <c r="AEP131" s="8"/>
      <c r="AEQ131" s="8"/>
      <c r="AER131" s="8"/>
      <c r="AES131" s="8"/>
      <c r="AET131" s="8"/>
      <c r="AEU131" s="8"/>
      <c r="AEV131" s="8"/>
      <c r="AEW131" s="8"/>
      <c r="AEX131" s="8"/>
      <c r="AEY131" s="8"/>
      <c r="AEZ131" s="8"/>
      <c r="AFA131" s="8"/>
      <c r="AFB131" s="8"/>
      <c r="AFC131" s="8"/>
      <c r="AFD131" s="8"/>
      <c r="AFE131" s="8"/>
      <c r="AFF131" s="8"/>
      <c r="AFG131" s="8"/>
      <c r="AFH131" s="8"/>
      <c r="AFI131" s="8"/>
      <c r="AFJ131" s="8"/>
      <c r="AFK131" s="8"/>
      <c r="AFL131" s="8"/>
      <c r="AFM131" s="8"/>
      <c r="AFN131" s="8"/>
      <c r="AFO131" s="8"/>
      <c r="AFP131" s="8"/>
      <c r="AFQ131" s="8"/>
      <c r="AFR131" s="8"/>
      <c r="AFS131" s="8"/>
      <c r="AFT131" s="8"/>
      <c r="AFU131" s="8"/>
      <c r="AFV131" s="8"/>
      <c r="AFW131" s="8"/>
      <c r="AFX131" s="8"/>
      <c r="AFY131" s="8"/>
      <c r="AFZ131" s="8"/>
      <c r="AGA131" s="8"/>
      <c r="AGB131" s="8"/>
      <c r="AGC131" s="8"/>
      <c r="AGD131" s="8"/>
      <c r="AGE131" s="8"/>
      <c r="AGF131" s="8"/>
      <c r="AGG131" s="8"/>
      <c r="AGH131" s="8"/>
      <c r="AGI131" s="8"/>
      <c r="AGJ131" s="8"/>
      <c r="AGK131" s="8"/>
      <c r="AGL131" s="8"/>
      <c r="AGM131" s="8"/>
      <c r="AGN131" s="8"/>
      <c r="AGO131" s="8"/>
      <c r="AGP131" s="8"/>
      <c r="AGQ131" s="8"/>
      <c r="AGR131" s="8"/>
      <c r="AGS131" s="8"/>
      <c r="AGT131" s="8"/>
      <c r="AGU131" s="8"/>
      <c r="AGV131" s="8"/>
      <c r="AGW131" s="8"/>
      <c r="AGX131" s="8"/>
      <c r="AGY131" s="8"/>
      <c r="AGZ131" s="8"/>
      <c r="AHA131" s="8"/>
      <c r="AHB131" s="8"/>
      <c r="AHC131" s="8"/>
      <c r="AHD131" s="8"/>
      <c r="AHE131" s="8"/>
      <c r="AHF131" s="8"/>
      <c r="AHG131" s="8"/>
      <c r="AHH131" s="8"/>
      <c r="AHI131" s="8"/>
      <c r="AHJ131" s="8"/>
      <c r="AHK131" s="8"/>
      <c r="AHL131" s="8"/>
      <c r="AHM131" s="8"/>
      <c r="AHN131" s="8"/>
      <c r="AHO131" s="8"/>
      <c r="AHP131" s="8"/>
      <c r="AHQ131" s="8"/>
      <c r="AHR131" s="8"/>
      <c r="AHS131" s="8"/>
      <c r="AHT131" s="8"/>
      <c r="AHU131" s="8"/>
      <c r="AHV131" s="8"/>
      <c r="AHW131" s="8"/>
      <c r="AHX131" s="8"/>
      <c r="AHY131" s="8"/>
      <c r="AHZ131" s="8"/>
      <c r="AIA131" s="8"/>
      <c r="AIB131" s="8"/>
      <c r="AIC131" s="8"/>
      <c r="AID131" s="8"/>
      <c r="AIE131" s="8"/>
      <c r="AIF131" s="8"/>
      <c r="AIG131" s="8"/>
      <c r="AIH131" s="8"/>
      <c r="AII131" s="8"/>
      <c r="AIJ131" s="8"/>
      <c r="AIK131" s="8"/>
      <c r="AIL131" s="8"/>
      <c r="AIM131" s="8"/>
      <c r="AIN131" s="8"/>
      <c r="AIO131" s="8"/>
      <c r="AIP131" s="8"/>
      <c r="AIQ131" s="8"/>
      <c r="AIR131" s="8"/>
      <c r="AIS131" s="8"/>
      <c r="AIT131" s="8"/>
      <c r="AIU131" s="8"/>
      <c r="AIV131" s="8"/>
      <c r="AIW131" s="8"/>
      <c r="AIX131" s="8"/>
      <c r="AIY131" s="8"/>
      <c r="AIZ131" s="8"/>
      <c r="AJA131" s="8"/>
      <c r="AJB131" s="8"/>
      <c r="AJC131" s="8"/>
      <c r="AJD131" s="8"/>
      <c r="AJE131" s="8"/>
      <c r="AJF131" s="8"/>
      <c r="AJG131" s="8"/>
      <c r="AJH131" s="8"/>
      <c r="AJI131" s="8"/>
      <c r="AJJ131" s="8"/>
      <c r="AJK131" s="8"/>
      <c r="AJL131" s="8"/>
      <c r="AJM131" s="8"/>
      <c r="AJN131" s="8"/>
      <c r="AJO131" s="8"/>
      <c r="AJP131" s="8"/>
      <c r="AJQ131" s="8"/>
      <c r="AJR131" s="8"/>
      <c r="AJS131" s="8"/>
      <c r="AJT131" s="8"/>
      <c r="AJU131" s="8"/>
      <c r="AJV131" s="8"/>
      <c r="AJW131" s="8"/>
      <c r="AJX131" s="8"/>
      <c r="AJY131" s="8"/>
      <c r="AJZ131" s="8"/>
      <c r="AKA131" s="8"/>
      <c r="AKB131" s="8"/>
      <c r="AKC131" s="8"/>
      <c r="AKD131" s="8"/>
      <c r="AKE131" s="8"/>
      <c r="AKF131" s="8"/>
      <c r="AKG131" s="8"/>
      <c r="AKH131" s="8"/>
      <c r="AKI131" s="8"/>
      <c r="AKJ131" s="8"/>
      <c r="AKK131" s="8"/>
      <c r="AKL131" s="8"/>
      <c r="AKM131" s="8"/>
      <c r="AKN131" s="8"/>
      <c r="AKO131" s="8"/>
      <c r="AKP131" s="8"/>
      <c r="AKQ131" s="8"/>
      <c r="AKR131" s="8"/>
      <c r="AKS131" s="8"/>
      <c r="AKT131" s="8"/>
      <c r="AKU131" s="8"/>
      <c r="AKV131" s="8"/>
      <c r="AKW131" s="8"/>
      <c r="AKX131" s="8"/>
      <c r="AKY131" s="8"/>
      <c r="AKZ131" s="8"/>
      <c r="ALA131" s="8"/>
      <c r="ALB131" s="8"/>
      <c r="ALC131" s="8"/>
      <c r="ALD131" s="8"/>
      <c r="ALE131" s="8"/>
      <c r="ALF131" s="8"/>
      <c r="ALG131" s="8"/>
      <c r="ALH131" s="8"/>
      <c r="ALI131" s="8"/>
      <c r="ALJ131" s="8"/>
      <c r="ALK131" s="8"/>
      <c r="ALL131" s="8"/>
      <c r="ALM131" s="8"/>
      <c r="ALN131" s="8"/>
      <c r="ALO131" s="8"/>
      <c r="ALP131" s="8"/>
      <c r="ALQ131" s="8"/>
      <c r="ALR131" s="8"/>
      <c r="ALS131" s="8"/>
      <c r="ALT131" s="8"/>
      <c r="ALU131" s="8"/>
      <c r="ALV131" s="8"/>
      <c r="ALW131" s="8"/>
      <c r="ALX131" s="8"/>
      <c r="ALY131" s="8"/>
      <c r="ALZ131" s="8"/>
      <c r="AMA131" s="8"/>
      <c r="AMB131" s="8"/>
      <c r="AMC131" s="8"/>
      <c r="AMD131" s="8"/>
      <c r="AME131" s="8"/>
    </row>
    <row r="132" spans="1:1019" s="158" customFormat="1" ht="15.75">
      <c r="A132" s="224"/>
      <c r="B132" s="225"/>
      <c r="C132" s="236"/>
      <c r="D132" s="236"/>
      <c r="E132" s="236"/>
      <c r="F132" s="237"/>
      <c r="G132" s="228"/>
      <c r="H132" s="238"/>
      <c r="I132" s="230" t="b">
        <f t="shared" si="26"/>
        <v>0</v>
      </c>
      <c r="J132" s="231" t="e">
        <f>VLOOKUP(G132,'3. Fiche prépa conv APL_RS'!$B$33:$H$39,IF(LEFT(A132,3)="PLS",6,IF(LEFT(A132,4)="PLUS",2,IF(LEFT(A132,4)="PLAI",4))))</f>
        <v>#N/A</v>
      </c>
      <c r="K132" s="232"/>
      <c r="L132" s="232"/>
      <c r="M132" s="233">
        <f t="shared" si="30"/>
        <v>0</v>
      </c>
      <c r="N132" s="234"/>
      <c r="O132" s="233" t="str">
        <f>IF($A132="PLAI-adapté",IF($M$8=2,VLOOKUP($N132,Données!$H$6:$L$11,5,0),VLOOKUP($N132,Données!$H$6:$L$11,4,0)),"")</f>
        <v/>
      </c>
      <c r="P132" s="235" t="str">
        <f t="shared" si="31"/>
        <v/>
      </c>
      <c r="Q132" s="403" t="str">
        <f t="shared" si="29"/>
        <v/>
      </c>
      <c r="R132" s="209"/>
      <c r="S132" s="15"/>
      <c r="T132" s="8"/>
      <c r="U132" s="8"/>
      <c r="V132" s="8"/>
      <c r="W132" s="8"/>
      <c r="X132" s="50"/>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c r="HH132" s="8"/>
      <c r="HI132" s="8"/>
      <c r="HJ132" s="8"/>
      <c r="HK132" s="8"/>
      <c r="HL132" s="8"/>
      <c r="HM132" s="8"/>
      <c r="HN132" s="8"/>
      <c r="HO132" s="8"/>
      <c r="HP132" s="8"/>
      <c r="HQ132" s="8"/>
      <c r="HR132" s="8"/>
      <c r="HS132" s="8"/>
      <c r="HT132" s="8"/>
      <c r="HU132" s="8"/>
      <c r="HV132" s="8"/>
      <c r="HW132" s="8"/>
      <c r="HX132" s="8"/>
      <c r="HY132" s="8"/>
      <c r="HZ132" s="8"/>
      <c r="IA132" s="8"/>
      <c r="IB132" s="8"/>
      <c r="IC132" s="8"/>
      <c r="ID132" s="8"/>
      <c r="IE132" s="8"/>
      <c r="IF132" s="8"/>
      <c r="IG132" s="8"/>
      <c r="IH132" s="8"/>
      <c r="II132" s="8"/>
      <c r="IJ132" s="8"/>
      <c r="IK132" s="8"/>
      <c r="IL132" s="8"/>
      <c r="IM132" s="8"/>
      <c r="IN132" s="8"/>
      <c r="IO132" s="8"/>
      <c r="IP132" s="8"/>
      <c r="IQ132" s="8"/>
      <c r="IR132" s="8"/>
      <c r="IS132" s="8"/>
      <c r="IT132" s="8"/>
      <c r="IU132" s="8"/>
      <c r="IV132" s="8"/>
      <c r="IW132" s="8"/>
      <c r="IX132" s="8"/>
      <c r="IY132" s="8"/>
      <c r="IZ132" s="8"/>
      <c r="JA132" s="8"/>
      <c r="JB132" s="8"/>
      <c r="JC132" s="8"/>
      <c r="JD132" s="8"/>
      <c r="JE132" s="8"/>
      <c r="JF132" s="8"/>
      <c r="JG132" s="8"/>
      <c r="JH132" s="8"/>
      <c r="JI132" s="8"/>
      <c r="JJ132" s="8"/>
      <c r="JK132" s="8"/>
      <c r="JL132" s="8"/>
      <c r="JM132" s="8"/>
      <c r="JN132" s="8"/>
      <c r="JO132" s="8"/>
      <c r="JP132" s="8"/>
      <c r="JQ132" s="8"/>
      <c r="JR132" s="8"/>
      <c r="JS132" s="8"/>
      <c r="JT132" s="8"/>
      <c r="JU132" s="8"/>
      <c r="JV132" s="8"/>
      <c r="JW132" s="8"/>
      <c r="JX132" s="8"/>
      <c r="JY132" s="8"/>
      <c r="JZ132" s="8"/>
      <c r="KA132" s="8"/>
      <c r="KB132" s="8"/>
      <c r="KC132" s="8"/>
      <c r="KD132" s="8"/>
      <c r="KE132" s="8"/>
      <c r="KF132" s="8"/>
      <c r="KG132" s="8"/>
      <c r="KH132" s="8"/>
      <c r="KI132" s="8"/>
      <c r="KJ132" s="8"/>
      <c r="KK132" s="8"/>
      <c r="KL132" s="8"/>
      <c r="KM132" s="8"/>
      <c r="KN132" s="8"/>
      <c r="KO132" s="8"/>
      <c r="KP132" s="8"/>
      <c r="KQ132" s="8"/>
      <c r="KR132" s="8"/>
      <c r="KS132" s="8"/>
      <c r="KT132" s="8"/>
      <c r="KU132" s="8"/>
      <c r="KV132" s="8"/>
      <c r="KW132" s="8"/>
      <c r="KX132" s="8"/>
      <c r="KY132" s="8"/>
      <c r="KZ132" s="8"/>
      <c r="LA132" s="8"/>
      <c r="LB132" s="8"/>
      <c r="LC132" s="8"/>
      <c r="LD132" s="8"/>
      <c r="LE132" s="8"/>
      <c r="LF132" s="8"/>
      <c r="LG132" s="8"/>
      <c r="LH132" s="8"/>
      <c r="LI132" s="8"/>
      <c r="LJ132" s="8"/>
      <c r="LK132" s="8"/>
      <c r="LL132" s="8"/>
      <c r="LM132" s="8"/>
      <c r="LN132" s="8"/>
      <c r="LO132" s="8"/>
      <c r="LP132" s="8"/>
      <c r="LQ132" s="8"/>
      <c r="LR132" s="8"/>
      <c r="LS132" s="8"/>
      <c r="LT132" s="8"/>
      <c r="LU132" s="8"/>
      <c r="LV132" s="8"/>
      <c r="LW132" s="8"/>
      <c r="LX132" s="8"/>
      <c r="LY132" s="8"/>
      <c r="LZ132" s="8"/>
      <c r="MA132" s="8"/>
      <c r="MB132" s="8"/>
      <c r="MC132" s="8"/>
      <c r="MD132" s="8"/>
      <c r="ME132" s="8"/>
      <c r="MF132" s="8"/>
      <c r="MG132" s="8"/>
      <c r="MH132" s="8"/>
      <c r="MI132" s="8"/>
      <c r="MJ132" s="8"/>
      <c r="MK132" s="8"/>
      <c r="ML132" s="8"/>
      <c r="MM132" s="8"/>
      <c r="MN132" s="8"/>
      <c r="MO132" s="8"/>
      <c r="MP132" s="8"/>
      <c r="MQ132" s="8"/>
      <c r="MR132" s="8"/>
      <c r="MS132" s="8"/>
      <c r="MT132" s="8"/>
      <c r="MU132" s="8"/>
      <c r="MV132" s="8"/>
      <c r="MW132" s="8"/>
      <c r="MX132" s="8"/>
      <c r="MY132" s="8"/>
      <c r="MZ132" s="8"/>
      <c r="NA132" s="8"/>
      <c r="NB132" s="8"/>
      <c r="NC132" s="8"/>
      <c r="ND132" s="8"/>
      <c r="NE132" s="8"/>
      <c r="NF132" s="8"/>
      <c r="NG132" s="8"/>
      <c r="NH132" s="8"/>
      <c r="NI132" s="8"/>
      <c r="NJ132" s="8"/>
      <c r="NK132" s="8"/>
      <c r="NL132" s="8"/>
      <c r="NM132" s="8"/>
      <c r="NN132" s="8"/>
      <c r="NO132" s="8"/>
      <c r="NP132" s="8"/>
      <c r="NQ132" s="8"/>
      <c r="NR132" s="8"/>
      <c r="NS132" s="8"/>
      <c r="NT132" s="8"/>
      <c r="NU132" s="8"/>
      <c r="NV132" s="8"/>
      <c r="NW132" s="8"/>
      <c r="NX132" s="8"/>
      <c r="NY132" s="8"/>
      <c r="NZ132" s="8"/>
      <c r="OA132" s="8"/>
      <c r="OB132" s="8"/>
      <c r="OC132" s="8"/>
      <c r="OD132" s="8"/>
      <c r="OE132" s="8"/>
      <c r="OF132" s="8"/>
      <c r="OG132" s="8"/>
      <c r="OH132" s="8"/>
      <c r="OI132" s="8"/>
      <c r="OJ132" s="8"/>
      <c r="OK132" s="8"/>
      <c r="OL132" s="8"/>
      <c r="OM132" s="8"/>
      <c r="ON132" s="8"/>
      <c r="OO132" s="8"/>
      <c r="OP132" s="8"/>
      <c r="OQ132" s="8"/>
      <c r="OR132" s="8"/>
      <c r="OS132" s="8"/>
      <c r="OT132" s="8"/>
      <c r="OU132" s="8"/>
      <c r="OV132" s="8"/>
      <c r="OW132" s="8"/>
      <c r="OX132" s="8"/>
      <c r="OY132" s="8"/>
      <c r="OZ132" s="8"/>
      <c r="PA132" s="8"/>
      <c r="PB132" s="8"/>
      <c r="PC132" s="8"/>
      <c r="PD132" s="8"/>
      <c r="PE132" s="8"/>
      <c r="PF132" s="8"/>
      <c r="PG132" s="8"/>
      <c r="PH132" s="8"/>
      <c r="PI132" s="8"/>
      <c r="PJ132" s="8"/>
      <c r="PK132" s="8"/>
      <c r="PL132" s="8"/>
      <c r="PM132" s="8"/>
      <c r="PN132" s="8"/>
      <c r="PO132" s="8"/>
      <c r="PP132" s="8"/>
      <c r="PQ132" s="8"/>
      <c r="PR132" s="8"/>
      <c r="PS132" s="8"/>
      <c r="PT132" s="8"/>
      <c r="PU132" s="8"/>
      <c r="PV132" s="8"/>
      <c r="PW132" s="8"/>
      <c r="PX132" s="8"/>
      <c r="PY132" s="8"/>
      <c r="PZ132" s="8"/>
      <c r="QA132" s="8"/>
      <c r="QB132" s="8"/>
      <c r="QC132" s="8"/>
      <c r="QD132" s="8"/>
      <c r="QE132" s="8"/>
      <c r="QF132" s="8"/>
      <c r="QG132" s="8"/>
      <c r="QH132" s="8"/>
      <c r="QI132" s="8"/>
      <c r="QJ132" s="8"/>
      <c r="QK132" s="8"/>
      <c r="QL132" s="8"/>
      <c r="QM132" s="8"/>
      <c r="QN132" s="8"/>
      <c r="QO132" s="8"/>
      <c r="QP132" s="8"/>
      <c r="QQ132" s="8"/>
      <c r="QR132" s="8"/>
      <c r="QS132" s="8"/>
      <c r="QT132" s="8"/>
      <c r="QU132" s="8"/>
      <c r="QV132" s="8"/>
      <c r="QW132" s="8"/>
      <c r="QX132" s="8"/>
      <c r="QY132" s="8"/>
      <c r="QZ132" s="8"/>
      <c r="RA132" s="8"/>
      <c r="RB132" s="8"/>
      <c r="RC132" s="8"/>
      <c r="RD132" s="8"/>
      <c r="RE132" s="8"/>
      <c r="RF132" s="8"/>
      <c r="RG132" s="8"/>
      <c r="RH132" s="8"/>
      <c r="RI132" s="8"/>
      <c r="RJ132" s="8"/>
      <c r="RK132" s="8"/>
      <c r="RL132" s="8"/>
      <c r="RM132" s="8"/>
      <c r="RN132" s="8"/>
      <c r="RO132" s="8"/>
      <c r="RP132" s="8"/>
      <c r="RQ132" s="8"/>
      <c r="RR132" s="8"/>
      <c r="RS132" s="8"/>
      <c r="RT132" s="8"/>
      <c r="RU132" s="8"/>
      <c r="RV132" s="8"/>
      <c r="RW132" s="8"/>
      <c r="RX132" s="8"/>
      <c r="RY132" s="8"/>
      <c r="RZ132" s="8"/>
      <c r="SA132" s="8"/>
      <c r="SB132" s="8"/>
      <c r="SC132" s="8"/>
      <c r="SD132" s="8"/>
      <c r="SE132" s="8"/>
      <c r="SF132" s="8"/>
      <c r="SG132" s="8"/>
      <c r="SH132" s="8"/>
      <c r="SI132" s="8"/>
      <c r="SJ132" s="8"/>
      <c r="SK132" s="8"/>
      <c r="SL132" s="8"/>
      <c r="SM132" s="8"/>
      <c r="SN132" s="8"/>
      <c r="SO132" s="8"/>
      <c r="SP132" s="8"/>
      <c r="SQ132" s="8"/>
      <c r="SR132" s="8"/>
      <c r="SS132" s="8"/>
      <c r="ST132" s="8"/>
      <c r="SU132" s="8"/>
      <c r="SV132" s="8"/>
      <c r="SW132" s="8"/>
      <c r="SX132" s="8"/>
      <c r="SY132" s="8"/>
      <c r="SZ132" s="8"/>
      <c r="TA132" s="8"/>
      <c r="TB132" s="8"/>
      <c r="TC132" s="8"/>
      <c r="TD132" s="8"/>
      <c r="TE132" s="8"/>
      <c r="TF132" s="8"/>
      <c r="TG132" s="8"/>
      <c r="TH132" s="8"/>
      <c r="TI132" s="8"/>
      <c r="TJ132" s="8"/>
      <c r="TK132" s="8"/>
      <c r="TL132" s="8"/>
      <c r="TM132" s="8"/>
      <c r="TN132" s="8"/>
      <c r="TO132" s="8"/>
      <c r="TP132" s="8"/>
      <c r="TQ132" s="8"/>
      <c r="TR132" s="8"/>
      <c r="TS132" s="8"/>
      <c r="TT132" s="8"/>
      <c r="TU132" s="8"/>
      <c r="TV132" s="8"/>
      <c r="TW132" s="8"/>
      <c r="TX132" s="8"/>
      <c r="TY132" s="8"/>
      <c r="TZ132" s="8"/>
      <c r="UA132" s="8"/>
      <c r="UB132" s="8"/>
      <c r="UC132" s="8"/>
      <c r="UD132" s="8"/>
      <c r="UE132" s="8"/>
      <c r="UF132" s="8"/>
      <c r="UG132" s="8"/>
      <c r="UH132" s="8"/>
      <c r="UI132" s="8"/>
      <c r="UJ132" s="8"/>
      <c r="UK132" s="8"/>
      <c r="UL132" s="8"/>
      <c r="UM132" s="8"/>
      <c r="UN132" s="8"/>
      <c r="UO132" s="8"/>
      <c r="UP132" s="8"/>
      <c r="UQ132" s="8"/>
      <c r="UR132" s="8"/>
      <c r="US132" s="8"/>
      <c r="UT132" s="8"/>
      <c r="UU132" s="8"/>
      <c r="UV132" s="8"/>
      <c r="UW132" s="8"/>
      <c r="UX132" s="8"/>
      <c r="UY132" s="8"/>
      <c r="UZ132" s="8"/>
      <c r="VA132" s="8"/>
      <c r="VB132" s="8"/>
      <c r="VC132" s="8"/>
      <c r="VD132" s="8"/>
      <c r="VE132" s="8"/>
      <c r="VF132" s="8"/>
      <c r="VG132" s="8"/>
      <c r="VH132" s="8"/>
      <c r="VI132" s="8"/>
      <c r="VJ132" s="8"/>
      <c r="VK132" s="8"/>
      <c r="VL132" s="8"/>
      <c r="VM132" s="8"/>
      <c r="VN132" s="8"/>
      <c r="VO132" s="8"/>
      <c r="VP132" s="8"/>
      <c r="VQ132" s="8"/>
      <c r="VR132" s="8"/>
      <c r="VS132" s="8"/>
      <c r="VT132" s="8"/>
      <c r="VU132" s="8"/>
      <c r="VV132" s="8"/>
      <c r="VW132" s="8"/>
      <c r="VX132" s="8"/>
      <c r="VY132" s="8"/>
      <c r="VZ132" s="8"/>
      <c r="WA132" s="8"/>
      <c r="WB132" s="8"/>
      <c r="WC132" s="8"/>
      <c r="WD132" s="8"/>
      <c r="WE132" s="8"/>
      <c r="WF132" s="8"/>
      <c r="WG132" s="8"/>
      <c r="WH132" s="8"/>
      <c r="WI132" s="8"/>
      <c r="WJ132" s="8"/>
      <c r="WK132" s="8"/>
      <c r="WL132" s="8"/>
      <c r="WM132" s="8"/>
      <c r="WN132" s="8"/>
      <c r="WO132" s="8"/>
      <c r="WP132" s="8"/>
      <c r="WQ132" s="8"/>
      <c r="WR132" s="8"/>
      <c r="WS132" s="8"/>
      <c r="WT132" s="8"/>
      <c r="WU132" s="8"/>
      <c r="WV132" s="8"/>
      <c r="WW132" s="8"/>
      <c r="WX132" s="8"/>
      <c r="WY132" s="8"/>
      <c r="WZ132" s="8"/>
      <c r="XA132" s="8"/>
      <c r="XB132" s="8"/>
      <c r="XC132" s="8"/>
      <c r="XD132" s="8"/>
      <c r="XE132" s="8"/>
      <c r="XF132" s="8"/>
      <c r="XG132" s="8"/>
      <c r="XH132" s="8"/>
      <c r="XI132" s="8"/>
      <c r="XJ132" s="8"/>
      <c r="XK132" s="8"/>
      <c r="XL132" s="8"/>
      <c r="XM132" s="8"/>
      <c r="XN132" s="8"/>
      <c r="XO132" s="8"/>
      <c r="XP132" s="8"/>
      <c r="XQ132" s="8"/>
      <c r="XR132" s="8"/>
      <c r="XS132" s="8"/>
      <c r="XT132" s="8"/>
      <c r="XU132" s="8"/>
      <c r="XV132" s="8"/>
      <c r="XW132" s="8"/>
      <c r="XX132" s="8"/>
      <c r="XY132" s="8"/>
      <c r="XZ132" s="8"/>
      <c r="YA132" s="8"/>
      <c r="YB132" s="8"/>
      <c r="YC132" s="8"/>
      <c r="YD132" s="8"/>
      <c r="YE132" s="8"/>
      <c r="YF132" s="8"/>
      <c r="YG132" s="8"/>
      <c r="YH132" s="8"/>
      <c r="YI132" s="8"/>
      <c r="YJ132" s="8"/>
      <c r="YK132" s="8"/>
      <c r="YL132" s="8"/>
      <c r="YM132" s="8"/>
      <c r="YN132" s="8"/>
      <c r="YO132" s="8"/>
      <c r="YP132" s="8"/>
      <c r="YQ132" s="8"/>
      <c r="YR132" s="8"/>
      <c r="YS132" s="8"/>
      <c r="YT132" s="8"/>
      <c r="YU132" s="8"/>
      <c r="YV132" s="8"/>
      <c r="YW132" s="8"/>
      <c r="YX132" s="8"/>
      <c r="YY132" s="8"/>
      <c r="YZ132" s="8"/>
      <c r="ZA132" s="8"/>
      <c r="ZB132" s="8"/>
      <c r="ZC132" s="8"/>
      <c r="ZD132" s="8"/>
      <c r="ZE132" s="8"/>
      <c r="ZF132" s="8"/>
      <c r="ZG132" s="8"/>
      <c r="ZH132" s="8"/>
      <c r="ZI132" s="8"/>
      <c r="ZJ132" s="8"/>
      <c r="ZK132" s="8"/>
      <c r="ZL132" s="8"/>
      <c r="ZM132" s="8"/>
      <c r="ZN132" s="8"/>
      <c r="ZO132" s="8"/>
      <c r="ZP132" s="8"/>
      <c r="ZQ132" s="8"/>
      <c r="ZR132" s="8"/>
      <c r="ZS132" s="8"/>
      <c r="ZT132" s="8"/>
      <c r="ZU132" s="8"/>
      <c r="ZV132" s="8"/>
      <c r="ZW132" s="8"/>
      <c r="ZX132" s="8"/>
      <c r="ZY132" s="8"/>
      <c r="ZZ132" s="8"/>
      <c r="AAA132" s="8"/>
      <c r="AAB132" s="8"/>
      <c r="AAC132" s="8"/>
      <c r="AAD132" s="8"/>
      <c r="AAE132" s="8"/>
      <c r="AAF132" s="8"/>
      <c r="AAG132" s="8"/>
      <c r="AAH132" s="8"/>
      <c r="AAI132" s="8"/>
      <c r="AAJ132" s="8"/>
      <c r="AAK132" s="8"/>
      <c r="AAL132" s="8"/>
      <c r="AAM132" s="8"/>
      <c r="AAN132" s="8"/>
      <c r="AAO132" s="8"/>
      <c r="AAP132" s="8"/>
      <c r="AAQ132" s="8"/>
      <c r="AAR132" s="8"/>
      <c r="AAS132" s="8"/>
      <c r="AAT132" s="8"/>
      <c r="AAU132" s="8"/>
      <c r="AAV132" s="8"/>
      <c r="AAW132" s="8"/>
      <c r="AAX132" s="8"/>
      <c r="AAY132" s="8"/>
      <c r="AAZ132" s="8"/>
      <c r="ABA132" s="8"/>
      <c r="ABB132" s="8"/>
      <c r="ABC132" s="8"/>
      <c r="ABD132" s="8"/>
      <c r="ABE132" s="8"/>
      <c r="ABF132" s="8"/>
      <c r="ABG132" s="8"/>
      <c r="ABH132" s="8"/>
      <c r="ABI132" s="8"/>
      <c r="ABJ132" s="8"/>
      <c r="ABK132" s="8"/>
      <c r="ABL132" s="8"/>
      <c r="ABM132" s="8"/>
      <c r="ABN132" s="8"/>
      <c r="ABO132" s="8"/>
      <c r="ABP132" s="8"/>
      <c r="ABQ132" s="8"/>
      <c r="ABR132" s="8"/>
      <c r="ABS132" s="8"/>
      <c r="ABT132" s="8"/>
      <c r="ABU132" s="8"/>
      <c r="ABV132" s="8"/>
      <c r="ABW132" s="8"/>
      <c r="ABX132" s="8"/>
      <c r="ABY132" s="8"/>
      <c r="ABZ132" s="8"/>
      <c r="ACA132" s="8"/>
      <c r="ACB132" s="8"/>
      <c r="ACC132" s="8"/>
      <c r="ACD132" s="8"/>
      <c r="ACE132" s="8"/>
      <c r="ACF132" s="8"/>
      <c r="ACG132" s="8"/>
      <c r="ACH132" s="8"/>
      <c r="ACI132" s="8"/>
      <c r="ACJ132" s="8"/>
      <c r="ACK132" s="8"/>
      <c r="ACL132" s="8"/>
      <c r="ACM132" s="8"/>
      <c r="ACN132" s="8"/>
      <c r="ACO132" s="8"/>
      <c r="ACP132" s="8"/>
      <c r="ACQ132" s="8"/>
      <c r="ACR132" s="8"/>
      <c r="ACS132" s="8"/>
      <c r="ACT132" s="8"/>
      <c r="ACU132" s="8"/>
      <c r="ACV132" s="8"/>
      <c r="ACW132" s="8"/>
      <c r="ACX132" s="8"/>
      <c r="ACY132" s="8"/>
      <c r="ACZ132" s="8"/>
      <c r="ADA132" s="8"/>
      <c r="ADB132" s="8"/>
      <c r="ADC132" s="8"/>
      <c r="ADD132" s="8"/>
      <c r="ADE132" s="8"/>
      <c r="ADF132" s="8"/>
      <c r="ADG132" s="8"/>
      <c r="ADH132" s="8"/>
      <c r="ADI132" s="8"/>
      <c r="ADJ132" s="8"/>
      <c r="ADK132" s="8"/>
      <c r="ADL132" s="8"/>
      <c r="ADM132" s="8"/>
      <c r="ADN132" s="8"/>
      <c r="ADO132" s="8"/>
      <c r="ADP132" s="8"/>
      <c r="ADQ132" s="8"/>
      <c r="ADR132" s="8"/>
      <c r="ADS132" s="8"/>
      <c r="ADT132" s="8"/>
      <c r="ADU132" s="8"/>
      <c r="ADV132" s="8"/>
      <c r="ADW132" s="8"/>
      <c r="ADX132" s="8"/>
      <c r="ADY132" s="8"/>
      <c r="ADZ132" s="8"/>
      <c r="AEA132" s="8"/>
      <c r="AEB132" s="8"/>
      <c r="AEC132" s="8"/>
      <c r="AED132" s="8"/>
      <c r="AEE132" s="8"/>
      <c r="AEF132" s="8"/>
      <c r="AEG132" s="8"/>
      <c r="AEH132" s="8"/>
      <c r="AEI132" s="8"/>
      <c r="AEJ132" s="8"/>
      <c r="AEK132" s="8"/>
      <c r="AEL132" s="8"/>
      <c r="AEM132" s="8"/>
      <c r="AEN132" s="8"/>
      <c r="AEO132" s="8"/>
      <c r="AEP132" s="8"/>
      <c r="AEQ132" s="8"/>
      <c r="AER132" s="8"/>
      <c r="AES132" s="8"/>
      <c r="AET132" s="8"/>
      <c r="AEU132" s="8"/>
      <c r="AEV132" s="8"/>
      <c r="AEW132" s="8"/>
      <c r="AEX132" s="8"/>
      <c r="AEY132" s="8"/>
      <c r="AEZ132" s="8"/>
      <c r="AFA132" s="8"/>
      <c r="AFB132" s="8"/>
      <c r="AFC132" s="8"/>
      <c r="AFD132" s="8"/>
      <c r="AFE132" s="8"/>
      <c r="AFF132" s="8"/>
      <c r="AFG132" s="8"/>
      <c r="AFH132" s="8"/>
      <c r="AFI132" s="8"/>
      <c r="AFJ132" s="8"/>
      <c r="AFK132" s="8"/>
      <c r="AFL132" s="8"/>
      <c r="AFM132" s="8"/>
      <c r="AFN132" s="8"/>
      <c r="AFO132" s="8"/>
      <c r="AFP132" s="8"/>
      <c r="AFQ132" s="8"/>
      <c r="AFR132" s="8"/>
      <c r="AFS132" s="8"/>
      <c r="AFT132" s="8"/>
      <c r="AFU132" s="8"/>
      <c r="AFV132" s="8"/>
      <c r="AFW132" s="8"/>
      <c r="AFX132" s="8"/>
      <c r="AFY132" s="8"/>
      <c r="AFZ132" s="8"/>
      <c r="AGA132" s="8"/>
      <c r="AGB132" s="8"/>
      <c r="AGC132" s="8"/>
      <c r="AGD132" s="8"/>
      <c r="AGE132" s="8"/>
      <c r="AGF132" s="8"/>
      <c r="AGG132" s="8"/>
      <c r="AGH132" s="8"/>
      <c r="AGI132" s="8"/>
      <c r="AGJ132" s="8"/>
      <c r="AGK132" s="8"/>
      <c r="AGL132" s="8"/>
      <c r="AGM132" s="8"/>
      <c r="AGN132" s="8"/>
      <c r="AGO132" s="8"/>
      <c r="AGP132" s="8"/>
      <c r="AGQ132" s="8"/>
      <c r="AGR132" s="8"/>
      <c r="AGS132" s="8"/>
      <c r="AGT132" s="8"/>
      <c r="AGU132" s="8"/>
      <c r="AGV132" s="8"/>
      <c r="AGW132" s="8"/>
      <c r="AGX132" s="8"/>
      <c r="AGY132" s="8"/>
      <c r="AGZ132" s="8"/>
      <c r="AHA132" s="8"/>
      <c r="AHB132" s="8"/>
      <c r="AHC132" s="8"/>
      <c r="AHD132" s="8"/>
      <c r="AHE132" s="8"/>
      <c r="AHF132" s="8"/>
      <c r="AHG132" s="8"/>
      <c r="AHH132" s="8"/>
      <c r="AHI132" s="8"/>
      <c r="AHJ132" s="8"/>
      <c r="AHK132" s="8"/>
      <c r="AHL132" s="8"/>
      <c r="AHM132" s="8"/>
      <c r="AHN132" s="8"/>
      <c r="AHO132" s="8"/>
      <c r="AHP132" s="8"/>
      <c r="AHQ132" s="8"/>
      <c r="AHR132" s="8"/>
      <c r="AHS132" s="8"/>
      <c r="AHT132" s="8"/>
      <c r="AHU132" s="8"/>
      <c r="AHV132" s="8"/>
      <c r="AHW132" s="8"/>
      <c r="AHX132" s="8"/>
      <c r="AHY132" s="8"/>
      <c r="AHZ132" s="8"/>
      <c r="AIA132" s="8"/>
      <c r="AIB132" s="8"/>
      <c r="AIC132" s="8"/>
      <c r="AID132" s="8"/>
      <c r="AIE132" s="8"/>
      <c r="AIF132" s="8"/>
      <c r="AIG132" s="8"/>
      <c r="AIH132" s="8"/>
      <c r="AII132" s="8"/>
      <c r="AIJ132" s="8"/>
      <c r="AIK132" s="8"/>
      <c r="AIL132" s="8"/>
      <c r="AIM132" s="8"/>
      <c r="AIN132" s="8"/>
      <c r="AIO132" s="8"/>
      <c r="AIP132" s="8"/>
      <c r="AIQ132" s="8"/>
      <c r="AIR132" s="8"/>
      <c r="AIS132" s="8"/>
      <c r="AIT132" s="8"/>
      <c r="AIU132" s="8"/>
      <c r="AIV132" s="8"/>
      <c r="AIW132" s="8"/>
      <c r="AIX132" s="8"/>
      <c r="AIY132" s="8"/>
      <c r="AIZ132" s="8"/>
      <c r="AJA132" s="8"/>
      <c r="AJB132" s="8"/>
      <c r="AJC132" s="8"/>
      <c r="AJD132" s="8"/>
      <c r="AJE132" s="8"/>
      <c r="AJF132" s="8"/>
      <c r="AJG132" s="8"/>
      <c r="AJH132" s="8"/>
      <c r="AJI132" s="8"/>
      <c r="AJJ132" s="8"/>
      <c r="AJK132" s="8"/>
      <c r="AJL132" s="8"/>
      <c r="AJM132" s="8"/>
      <c r="AJN132" s="8"/>
      <c r="AJO132" s="8"/>
      <c r="AJP132" s="8"/>
      <c r="AJQ132" s="8"/>
      <c r="AJR132" s="8"/>
      <c r="AJS132" s="8"/>
      <c r="AJT132" s="8"/>
      <c r="AJU132" s="8"/>
      <c r="AJV132" s="8"/>
      <c r="AJW132" s="8"/>
      <c r="AJX132" s="8"/>
      <c r="AJY132" s="8"/>
      <c r="AJZ132" s="8"/>
      <c r="AKA132" s="8"/>
      <c r="AKB132" s="8"/>
      <c r="AKC132" s="8"/>
      <c r="AKD132" s="8"/>
      <c r="AKE132" s="8"/>
      <c r="AKF132" s="8"/>
      <c r="AKG132" s="8"/>
      <c r="AKH132" s="8"/>
      <c r="AKI132" s="8"/>
      <c r="AKJ132" s="8"/>
      <c r="AKK132" s="8"/>
      <c r="AKL132" s="8"/>
      <c r="AKM132" s="8"/>
      <c r="AKN132" s="8"/>
      <c r="AKO132" s="8"/>
      <c r="AKP132" s="8"/>
      <c r="AKQ132" s="8"/>
      <c r="AKR132" s="8"/>
      <c r="AKS132" s="8"/>
      <c r="AKT132" s="8"/>
      <c r="AKU132" s="8"/>
      <c r="AKV132" s="8"/>
      <c r="AKW132" s="8"/>
      <c r="AKX132" s="8"/>
      <c r="AKY132" s="8"/>
      <c r="AKZ132" s="8"/>
      <c r="ALA132" s="8"/>
      <c r="ALB132" s="8"/>
      <c r="ALC132" s="8"/>
      <c r="ALD132" s="8"/>
      <c r="ALE132" s="8"/>
      <c r="ALF132" s="8"/>
      <c r="ALG132" s="8"/>
      <c r="ALH132" s="8"/>
      <c r="ALI132" s="8"/>
      <c r="ALJ132" s="8"/>
      <c r="ALK132" s="8"/>
      <c r="ALL132" s="8"/>
      <c r="ALM132" s="8"/>
      <c r="ALN132" s="8"/>
      <c r="ALO132" s="8"/>
      <c r="ALP132" s="8"/>
      <c r="ALQ132" s="8"/>
      <c r="ALR132" s="8"/>
      <c r="ALS132" s="8"/>
      <c r="ALT132" s="8"/>
      <c r="ALU132" s="8"/>
      <c r="ALV132" s="8"/>
      <c r="ALW132" s="8"/>
      <c r="ALX132" s="8"/>
      <c r="ALY132" s="8"/>
      <c r="ALZ132" s="8"/>
      <c r="AMA132" s="8"/>
      <c r="AMB132" s="8"/>
      <c r="AMC132" s="8"/>
      <c r="AMD132" s="8"/>
      <c r="AME132" s="8"/>
    </row>
    <row r="133" spans="1:1019" s="158" customFormat="1" ht="15.75">
      <c r="A133" s="224"/>
      <c r="B133" s="225"/>
      <c r="C133" s="236"/>
      <c r="D133" s="236"/>
      <c r="E133" s="236"/>
      <c r="F133" s="237"/>
      <c r="G133" s="228"/>
      <c r="H133" s="238"/>
      <c r="I133" s="230" t="b">
        <f t="shared" si="26"/>
        <v>0</v>
      </c>
      <c r="J133" s="231" t="e">
        <f>VLOOKUP(G133,'3. Fiche prépa conv APL_RS'!$B$33:$H$39,IF(LEFT(A133,3)="PLS",6,IF(LEFT(A133,4)="PLUS",2,IF(LEFT(A133,4)="PLAI",4))))</f>
        <v>#N/A</v>
      </c>
      <c r="K133" s="232"/>
      <c r="L133" s="232"/>
      <c r="M133" s="233">
        <f t="shared" si="30"/>
        <v>0</v>
      </c>
      <c r="N133" s="234"/>
      <c r="O133" s="233" t="str">
        <f>IF($A133="PLAI-adapté",IF($M$8=2,VLOOKUP($N133,Données!$H$6:$L$11,5,0),VLOOKUP($N133,Données!$H$6:$L$11,4,0)),"")</f>
        <v/>
      </c>
      <c r="P133" s="235" t="str">
        <f t="shared" si="31"/>
        <v/>
      </c>
      <c r="Q133" s="403" t="str">
        <f t="shared" si="29"/>
        <v/>
      </c>
      <c r="R133" s="209"/>
      <c r="S133" s="15"/>
      <c r="T133" s="8"/>
      <c r="U133" s="8"/>
      <c r="V133" s="8"/>
      <c r="W133" s="8"/>
      <c r="X133" s="50"/>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c r="HH133" s="8"/>
      <c r="HI133" s="8"/>
      <c r="HJ133" s="8"/>
      <c r="HK133" s="8"/>
      <c r="HL133" s="8"/>
      <c r="HM133" s="8"/>
      <c r="HN133" s="8"/>
      <c r="HO133" s="8"/>
      <c r="HP133" s="8"/>
      <c r="HQ133" s="8"/>
      <c r="HR133" s="8"/>
      <c r="HS133" s="8"/>
      <c r="HT133" s="8"/>
      <c r="HU133" s="8"/>
      <c r="HV133" s="8"/>
      <c r="HW133" s="8"/>
      <c r="HX133" s="8"/>
      <c r="HY133" s="8"/>
      <c r="HZ133" s="8"/>
      <c r="IA133" s="8"/>
      <c r="IB133" s="8"/>
      <c r="IC133" s="8"/>
      <c r="ID133" s="8"/>
      <c r="IE133" s="8"/>
      <c r="IF133" s="8"/>
      <c r="IG133" s="8"/>
      <c r="IH133" s="8"/>
      <c r="II133" s="8"/>
      <c r="IJ133" s="8"/>
      <c r="IK133" s="8"/>
      <c r="IL133" s="8"/>
      <c r="IM133" s="8"/>
      <c r="IN133" s="8"/>
      <c r="IO133" s="8"/>
      <c r="IP133" s="8"/>
      <c r="IQ133" s="8"/>
      <c r="IR133" s="8"/>
      <c r="IS133" s="8"/>
      <c r="IT133" s="8"/>
      <c r="IU133" s="8"/>
      <c r="IV133" s="8"/>
      <c r="IW133" s="8"/>
      <c r="IX133" s="8"/>
      <c r="IY133" s="8"/>
      <c r="IZ133" s="8"/>
      <c r="JA133" s="8"/>
      <c r="JB133" s="8"/>
      <c r="JC133" s="8"/>
      <c r="JD133" s="8"/>
      <c r="JE133" s="8"/>
      <c r="JF133" s="8"/>
      <c r="JG133" s="8"/>
      <c r="JH133" s="8"/>
      <c r="JI133" s="8"/>
      <c r="JJ133" s="8"/>
      <c r="JK133" s="8"/>
      <c r="JL133" s="8"/>
      <c r="JM133" s="8"/>
      <c r="JN133" s="8"/>
      <c r="JO133" s="8"/>
      <c r="JP133" s="8"/>
      <c r="JQ133" s="8"/>
      <c r="JR133" s="8"/>
      <c r="JS133" s="8"/>
      <c r="JT133" s="8"/>
      <c r="JU133" s="8"/>
      <c r="JV133" s="8"/>
      <c r="JW133" s="8"/>
      <c r="JX133" s="8"/>
      <c r="JY133" s="8"/>
      <c r="JZ133" s="8"/>
      <c r="KA133" s="8"/>
      <c r="KB133" s="8"/>
      <c r="KC133" s="8"/>
      <c r="KD133" s="8"/>
      <c r="KE133" s="8"/>
      <c r="KF133" s="8"/>
      <c r="KG133" s="8"/>
      <c r="KH133" s="8"/>
      <c r="KI133" s="8"/>
      <c r="KJ133" s="8"/>
      <c r="KK133" s="8"/>
      <c r="KL133" s="8"/>
      <c r="KM133" s="8"/>
      <c r="KN133" s="8"/>
      <c r="KO133" s="8"/>
      <c r="KP133" s="8"/>
      <c r="KQ133" s="8"/>
      <c r="KR133" s="8"/>
      <c r="KS133" s="8"/>
      <c r="KT133" s="8"/>
      <c r="KU133" s="8"/>
      <c r="KV133" s="8"/>
      <c r="KW133" s="8"/>
      <c r="KX133" s="8"/>
      <c r="KY133" s="8"/>
      <c r="KZ133" s="8"/>
      <c r="LA133" s="8"/>
      <c r="LB133" s="8"/>
      <c r="LC133" s="8"/>
      <c r="LD133" s="8"/>
      <c r="LE133" s="8"/>
      <c r="LF133" s="8"/>
      <c r="LG133" s="8"/>
      <c r="LH133" s="8"/>
      <c r="LI133" s="8"/>
      <c r="LJ133" s="8"/>
      <c r="LK133" s="8"/>
      <c r="LL133" s="8"/>
      <c r="LM133" s="8"/>
      <c r="LN133" s="8"/>
      <c r="LO133" s="8"/>
      <c r="LP133" s="8"/>
      <c r="LQ133" s="8"/>
      <c r="LR133" s="8"/>
      <c r="LS133" s="8"/>
      <c r="LT133" s="8"/>
      <c r="LU133" s="8"/>
      <c r="LV133" s="8"/>
      <c r="LW133" s="8"/>
      <c r="LX133" s="8"/>
      <c r="LY133" s="8"/>
      <c r="LZ133" s="8"/>
      <c r="MA133" s="8"/>
      <c r="MB133" s="8"/>
      <c r="MC133" s="8"/>
      <c r="MD133" s="8"/>
      <c r="ME133" s="8"/>
      <c r="MF133" s="8"/>
      <c r="MG133" s="8"/>
      <c r="MH133" s="8"/>
      <c r="MI133" s="8"/>
      <c r="MJ133" s="8"/>
      <c r="MK133" s="8"/>
      <c r="ML133" s="8"/>
      <c r="MM133" s="8"/>
      <c r="MN133" s="8"/>
      <c r="MO133" s="8"/>
      <c r="MP133" s="8"/>
      <c r="MQ133" s="8"/>
      <c r="MR133" s="8"/>
      <c r="MS133" s="8"/>
      <c r="MT133" s="8"/>
      <c r="MU133" s="8"/>
      <c r="MV133" s="8"/>
      <c r="MW133" s="8"/>
      <c r="MX133" s="8"/>
      <c r="MY133" s="8"/>
      <c r="MZ133" s="8"/>
      <c r="NA133" s="8"/>
      <c r="NB133" s="8"/>
      <c r="NC133" s="8"/>
      <c r="ND133" s="8"/>
      <c r="NE133" s="8"/>
      <c r="NF133" s="8"/>
      <c r="NG133" s="8"/>
      <c r="NH133" s="8"/>
      <c r="NI133" s="8"/>
      <c r="NJ133" s="8"/>
      <c r="NK133" s="8"/>
      <c r="NL133" s="8"/>
      <c r="NM133" s="8"/>
      <c r="NN133" s="8"/>
      <c r="NO133" s="8"/>
      <c r="NP133" s="8"/>
      <c r="NQ133" s="8"/>
      <c r="NR133" s="8"/>
      <c r="NS133" s="8"/>
      <c r="NT133" s="8"/>
      <c r="NU133" s="8"/>
      <c r="NV133" s="8"/>
      <c r="NW133" s="8"/>
      <c r="NX133" s="8"/>
      <c r="NY133" s="8"/>
      <c r="NZ133" s="8"/>
      <c r="OA133" s="8"/>
      <c r="OB133" s="8"/>
      <c r="OC133" s="8"/>
      <c r="OD133" s="8"/>
      <c r="OE133" s="8"/>
      <c r="OF133" s="8"/>
      <c r="OG133" s="8"/>
      <c r="OH133" s="8"/>
      <c r="OI133" s="8"/>
      <c r="OJ133" s="8"/>
      <c r="OK133" s="8"/>
      <c r="OL133" s="8"/>
      <c r="OM133" s="8"/>
      <c r="ON133" s="8"/>
      <c r="OO133" s="8"/>
      <c r="OP133" s="8"/>
      <c r="OQ133" s="8"/>
      <c r="OR133" s="8"/>
      <c r="OS133" s="8"/>
      <c r="OT133" s="8"/>
      <c r="OU133" s="8"/>
      <c r="OV133" s="8"/>
      <c r="OW133" s="8"/>
      <c r="OX133" s="8"/>
      <c r="OY133" s="8"/>
      <c r="OZ133" s="8"/>
      <c r="PA133" s="8"/>
      <c r="PB133" s="8"/>
      <c r="PC133" s="8"/>
      <c r="PD133" s="8"/>
      <c r="PE133" s="8"/>
      <c r="PF133" s="8"/>
      <c r="PG133" s="8"/>
      <c r="PH133" s="8"/>
      <c r="PI133" s="8"/>
      <c r="PJ133" s="8"/>
      <c r="PK133" s="8"/>
      <c r="PL133" s="8"/>
      <c r="PM133" s="8"/>
      <c r="PN133" s="8"/>
      <c r="PO133" s="8"/>
      <c r="PP133" s="8"/>
      <c r="PQ133" s="8"/>
      <c r="PR133" s="8"/>
      <c r="PS133" s="8"/>
      <c r="PT133" s="8"/>
      <c r="PU133" s="8"/>
      <c r="PV133" s="8"/>
      <c r="PW133" s="8"/>
      <c r="PX133" s="8"/>
      <c r="PY133" s="8"/>
      <c r="PZ133" s="8"/>
      <c r="QA133" s="8"/>
      <c r="QB133" s="8"/>
      <c r="QC133" s="8"/>
      <c r="QD133" s="8"/>
      <c r="QE133" s="8"/>
      <c r="QF133" s="8"/>
      <c r="QG133" s="8"/>
      <c r="QH133" s="8"/>
      <c r="QI133" s="8"/>
      <c r="QJ133" s="8"/>
      <c r="QK133" s="8"/>
      <c r="QL133" s="8"/>
      <c r="QM133" s="8"/>
      <c r="QN133" s="8"/>
      <c r="QO133" s="8"/>
      <c r="QP133" s="8"/>
      <c r="QQ133" s="8"/>
      <c r="QR133" s="8"/>
      <c r="QS133" s="8"/>
      <c r="QT133" s="8"/>
      <c r="QU133" s="8"/>
      <c r="QV133" s="8"/>
      <c r="QW133" s="8"/>
      <c r="QX133" s="8"/>
      <c r="QY133" s="8"/>
      <c r="QZ133" s="8"/>
      <c r="RA133" s="8"/>
      <c r="RB133" s="8"/>
      <c r="RC133" s="8"/>
      <c r="RD133" s="8"/>
      <c r="RE133" s="8"/>
      <c r="RF133" s="8"/>
      <c r="RG133" s="8"/>
      <c r="RH133" s="8"/>
      <c r="RI133" s="8"/>
      <c r="RJ133" s="8"/>
      <c r="RK133" s="8"/>
      <c r="RL133" s="8"/>
      <c r="RM133" s="8"/>
      <c r="RN133" s="8"/>
      <c r="RO133" s="8"/>
      <c r="RP133" s="8"/>
      <c r="RQ133" s="8"/>
      <c r="RR133" s="8"/>
      <c r="RS133" s="8"/>
      <c r="RT133" s="8"/>
      <c r="RU133" s="8"/>
      <c r="RV133" s="8"/>
      <c r="RW133" s="8"/>
      <c r="RX133" s="8"/>
      <c r="RY133" s="8"/>
      <c r="RZ133" s="8"/>
      <c r="SA133" s="8"/>
      <c r="SB133" s="8"/>
      <c r="SC133" s="8"/>
      <c r="SD133" s="8"/>
      <c r="SE133" s="8"/>
      <c r="SF133" s="8"/>
      <c r="SG133" s="8"/>
      <c r="SH133" s="8"/>
      <c r="SI133" s="8"/>
      <c r="SJ133" s="8"/>
      <c r="SK133" s="8"/>
      <c r="SL133" s="8"/>
      <c r="SM133" s="8"/>
      <c r="SN133" s="8"/>
      <c r="SO133" s="8"/>
      <c r="SP133" s="8"/>
      <c r="SQ133" s="8"/>
      <c r="SR133" s="8"/>
      <c r="SS133" s="8"/>
      <c r="ST133" s="8"/>
      <c r="SU133" s="8"/>
      <c r="SV133" s="8"/>
      <c r="SW133" s="8"/>
      <c r="SX133" s="8"/>
      <c r="SY133" s="8"/>
      <c r="SZ133" s="8"/>
      <c r="TA133" s="8"/>
      <c r="TB133" s="8"/>
      <c r="TC133" s="8"/>
      <c r="TD133" s="8"/>
      <c r="TE133" s="8"/>
      <c r="TF133" s="8"/>
      <c r="TG133" s="8"/>
      <c r="TH133" s="8"/>
      <c r="TI133" s="8"/>
      <c r="TJ133" s="8"/>
      <c r="TK133" s="8"/>
      <c r="TL133" s="8"/>
      <c r="TM133" s="8"/>
      <c r="TN133" s="8"/>
      <c r="TO133" s="8"/>
      <c r="TP133" s="8"/>
      <c r="TQ133" s="8"/>
      <c r="TR133" s="8"/>
      <c r="TS133" s="8"/>
      <c r="TT133" s="8"/>
      <c r="TU133" s="8"/>
      <c r="TV133" s="8"/>
      <c r="TW133" s="8"/>
      <c r="TX133" s="8"/>
      <c r="TY133" s="8"/>
      <c r="TZ133" s="8"/>
      <c r="UA133" s="8"/>
      <c r="UB133" s="8"/>
      <c r="UC133" s="8"/>
      <c r="UD133" s="8"/>
      <c r="UE133" s="8"/>
      <c r="UF133" s="8"/>
      <c r="UG133" s="8"/>
      <c r="UH133" s="8"/>
      <c r="UI133" s="8"/>
      <c r="UJ133" s="8"/>
      <c r="UK133" s="8"/>
      <c r="UL133" s="8"/>
      <c r="UM133" s="8"/>
      <c r="UN133" s="8"/>
      <c r="UO133" s="8"/>
      <c r="UP133" s="8"/>
      <c r="UQ133" s="8"/>
      <c r="UR133" s="8"/>
      <c r="US133" s="8"/>
      <c r="UT133" s="8"/>
      <c r="UU133" s="8"/>
      <c r="UV133" s="8"/>
      <c r="UW133" s="8"/>
      <c r="UX133" s="8"/>
      <c r="UY133" s="8"/>
      <c r="UZ133" s="8"/>
      <c r="VA133" s="8"/>
      <c r="VB133" s="8"/>
      <c r="VC133" s="8"/>
      <c r="VD133" s="8"/>
      <c r="VE133" s="8"/>
      <c r="VF133" s="8"/>
      <c r="VG133" s="8"/>
      <c r="VH133" s="8"/>
      <c r="VI133" s="8"/>
      <c r="VJ133" s="8"/>
      <c r="VK133" s="8"/>
      <c r="VL133" s="8"/>
      <c r="VM133" s="8"/>
      <c r="VN133" s="8"/>
      <c r="VO133" s="8"/>
      <c r="VP133" s="8"/>
      <c r="VQ133" s="8"/>
      <c r="VR133" s="8"/>
      <c r="VS133" s="8"/>
      <c r="VT133" s="8"/>
      <c r="VU133" s="8"/>
      <c r="VV133" s="8"/>
      <c r="VW133" s="8"/>
      <c r="VX133" s="8"/>
      <c r="VY133" s="8"/>
      <c r="VZ133" s="8"/>
      <c r="WA133" s="8"/>
      <c r="WB133" s="8"/>
      <c r="WC133" s="8"/>
      <c r="WD133" s="8"/>
      <c r="WE133" s="8"/>
      <c r="WF133" s="8"/>
      <c r="WG133" s="8"/>
      <c r="WH133" s="8"/>
      <c r="WI133" s="8"/>
      <c r="WJ133" s="8"/>
      <c r="WK133" s="8"/>
      <c r="WL133" s="8"/>
      <c r="WM133" s="8"/>
      <c r="WN133" s="8"/>
      <c r="WO133" s="8"/>
      <c r="WP133" s="8"/>
      <c r="WQ133" s="8"/>
      <c r="WR133" s="8"/>
      <c r="WS133" s="8"/>
      <c r="WT133" s="8"/>
      <c r="WU133" s="8"/>
      <c r="WV133" s="8"/>
      <c r="WW133" s="8"/>
      <c r="WX133" s="8"/>
      <c r="WY133" s="8"/>
      <c r="WZ133" s="8"/>
      <c r="XA133" s="8"/>
      <c r="XB133" s="8"/>
      <c r="XC133" s="8"/>
      <c r="XD133" s="8"/>
      <c r="XE133" s="8"/>
      <c r="XF133" s="8"/>
      <c r="XG133" s="8"/>
      <c r="XH133" s="8"/>
      <c r="XI133" s="8"/>
      <c r="XJ133" s="8"/>
      <c r="XK133" s="8"/>
      <c r="XL133" s="8"/>
      <c r="XM133" s="8"/>
      <c r="XN133" s="8"/>
      <c r="XO133" s="8"/>
      <c r="XP133" s="8"/>
      <c r="XQ133" s="8"/>
      <c r="XR133" s="8"/>
      <c r="XS133" s="8"/>
      <c r="XT133" s="8"/>
      <c r="XU133" s="8"/>
      <c r="XV133" s="8"/>
      <c r="XW133" s="8"/>
      <c r="XX133" s="8"/>
      <c r="XY133" s="8"/>
      <c r="XZ133" s="8"/>
      <c r="YA133" s="8"/>
      <c r="YB133" s="8"/>
      <c r="YC133" s="8"/>
      <c r="YD133" s="8"/>
      <c r="YE133" s="8"/>
      <c r="YF133" s="8"/>
      <c r="YG133" s="8"/>
      <c r="YH133" s="8"/>
      <c r="YI133" s="8"/>
      <c r="YJ133" s="8"/>
      <c r="YK133" s="8"/>
      <c r="YL133" s="8"/>
      <c r="YM133" s="8"/>
      <c r="YN133" s="8"/>
      <c r="YO133" s="8"/>
      <c r="YP133" s="8"/>
      <c r="YQ133" s="8"/>
      <c r="YR133" s="8"/>
      <c r="YS133" s="8"/>
      <c r="YT133" s="8"/>
      <c r="YU133" s="8"/>
      <c r="YV133" s="8"/>
      <c r="YW133" s="8"/>
      <c r="YX133" s="8"/>
      <c r="YY133" s="8"/>
      <c r="YZ133" s="8"/>
      <c r="ZA133" s="8"/>
      <c r="ZB133" s="8"/>
      <c r="ZC133" s="8"/>
      <c r="ZD133" s="8"/>
      <c r="ZE133" s="8"/>
      <c r="ZF133" s="8"/>
      <c r="ZG133" s="8"/>
      <c r="ZH133" s="8"/>
      <c r="ZI133" s="8"/>
      <c r="ZJ133" s="8"/>
      <c r="ZK133" s="8"/>
      <c r="ZL133" s="8"/>
      <c r="ZM133" s="8"/>
      <c r="ZN133" s="8"/>
      <c r="ZO133" s="8"/>
      <c r="ZP133" s="8"/>
      <c r="ZQ133" s="8"/>
      <c r="ZR133" s="8"/>
      <c r="ZS133" s="8"/>
      <c r="ZT133" s="8"/>
      <c r="ZU133" s="8"/>
      <c r="ZV133" s="8"/>
      <c r="ZW133" s="8"/>
      <c r="ZX133" s="8"/>
      <c r="ZY133" s="8"/>
      <c r="ZZ133" s="8"/>
      <c r="AAA133" s="8"/>
      <c r="AAB133" s="8"/>
      <c r="AAC133" s="8"/>
      <c r="AAD133" s="8"/>
      <c r="AAE133" s="8"/>
      <c r="AAF133" s="8"/>
      <c r="AAG133" s="8"/>
      <c r="AAH133" s="8"/>
      <c r="AAI133" s="8"/>
      <c r="AAJ133" s="8"/>
      <c r="AAK133" s="8"/>
      <c r="AAL133" s="8"/>
      <c r="AAM133" s="8"/>
      <c r="AAN133" s="8"/>
      <c r="AAO133" s="8"/>
      <c r="AAP133" s="8"/>
      <c r="AAQ133" s="8"/>
      <c r="AAR133" s="8"/>
      <c r="AAS133" s="8"/>
      <c r="AAT133" s="8"/>
      <c r="AAU133" s="8"/>
      <c r="AAV133" s="8"/>
      <c r="AAW133" s="8"/>
      <c r="AAX133" s="8"/>
      <c r="AAY133" s="8"/>
      <c r="AAZ133" s="8"/>
      <c r="ABA133" s="8"/>
      <c r="ABB133" s="8"/>
      <c r="ABC133" s="8"/>
      <c r="ABD133" s="8"/>
      <c r="ABE133" s="8"/>
      <c r="ABF133" s="8"/>
      <c r="ABG133" s="8"/>
      <c r="ABH133" s="8"/>
      <c r="ABI133" s="8"/>
      <c r="ABJ133" s="8"/>
      <c r="ABK133" s="8"/>
      <c r="ABL133" s="8"/>
      <c r="ABM133" s="8"/>
      <c r="ABN133" s="8"/>
      <c r="ABO133" s="8"/>
      <c r="ABP133" s="8"/>
      <c r="ABQ133" s="8"/>
      <c r="ABR133" s="8"/>
      <c r="ABS133" s="8"/>
      <c r="ABT133" s="8"/>
      <c r="ABU133" s="8"/>
      <c r="ABV133" s="8"/>
      <c r="ABW133" s="8"/>
      <c r="ABX133" s="8"/>
      <c r="ABY133" s="8"/>
      <c r="ABZ133" s="8"/>
      <c r="ACA133" s="8"/>
      <c r="ACB133" s="8"/>
      <c r="ACC133" s="8"/>
      <c r="ACD133" s="8"/>
      <c r="ACE133" s="8"/>
      <c r="ACF133" s="8"/>
      <c r="ACG133" s="8"/>
      <c r="ACH133" s="8"/>
      <c r="ACI133" s="8"/>
      <c r="ACJ133" s="8"/>
      <c r="ACK133" s="8"/>
      <c r="ACL133" s="8"/>
      <c r="ACM133" s="8"/>
      <c r="ACN133" s="8"/>
      <c r="ACO133" s="8"/>
      <c r="ACP133" s="8"/>
      <c r="ACQ133" s="8"/>
      <c r="ACR133" s="8"/>
      <c r="ACS133" s="8"/>
      <c r="ACT133" s="8"/>
      <c r="ACU133" s="8"/>
      <c r="ACV133" s="8"/>
      <c r="ACW133" s="8"/>
      <c r="ACX133" s="8"/>
      <c r="ACY133" s="8"/>
      <c r="ACZ133" s="8"/>
      <c r="ADA133" s="8"/>
      <c r="ADB133" s="8"/>
      <c r="ADC133" s="8"/>
      <c r="ADD133" s="8"/>
      <c r="ADE133" s="8"/>
      <c r="ADF133" s="8"/>
      <c r="ADG133" s="8"/>
      <c r="ADH133" s="8"/>
      <c r="ADI133" s="8"/>
      <c r="ADJ133" s="8"/>
      <c r="ADK133" s="8"/>
      <c r="ADL133" s="8"/>
      <c r="ADM133" s="8"/>
      <c r="ADN133" s="8"/>
      <c r="ADO133" s="8"/>
      <c r="ADP133" s="8"/>
      <c r="ADQ133" s="8"/>
      <c r="ADR133" s="8"/>
      <c r="ADS133" s="8"/>
      <c r="ADT133" s="8"/>
      <c r="ADU133" s="8"/>
      <c r="ADV133" s="8"/>
      <c r="ADW133" s="8"/>
      <c r="ADX133" s="8"/>
      <c r="ADY133" s="8"/>
      <c r="ADZ133" s="8"/>
      <c r="AEA133" s="8"/>
      <c r="AEB133" s="8"/>
      <c r="AEC133" s="8"/>
      <c r="AED133" s="8"/>
      <c r="AEE133" s="8"/>
      <c r="AEF133" s="8"/>
      <c r="AEG133" s="8"/>
      <c r="AEH133" s="8"/>
      <c r="AEI133" s="8"/>
      <c r="AEJ133" s="8"/>
      <c r="AEK133" s="8"/>
      <c r="AEL133" s="8"/>
      <c r="AEM133" s="8"/>
      <c r="AEN133" s="8"/>
      <c r="AEO133" s="8"/>
      <c r="AEP133" s="8"/>
      <c r="AEQ133" s="8"/>
      <c r="AER133" s="8"/>
      <c r="AES133" s="8"/>
      <c r="AET133" s="8"/>
      <c r="AEU133" s="8"/>
      <c r="AEV133" s="8"/>
      <c r="AEW133" s="8"/>
      <c r="AEX133" s="8"/>
      <c r="AEY133" s="8"/>
      <c r="AEZ133" s="8"/>
      <c r="AFA133" s="8"/>
      <c r="AFB133" s="8"/>
      <c r="AFC133" s="8"/>
      <c r="AFD133" s="8"/>
      <c r="AFE133" s="8"/>
      <c r="AFF133" s="8"/>
      <c r="AFG133" s="8"/>
      <c r="AFH133" s="8"/>
      <c r="AFI133" s="8"/>
      <c r="AFJ133" s="8"/>
      <c r="AFK133" s="8"/>
      <c r="AFL133" s="8"/>
      <c r="AFM133" s="8"/>
      <c r="AFN133" s="8"/>
      <c r="AFO133" s="8"/>
      <c r="AFP133" s="8"/>
      <c r="AFQ133" s="8"/>
      <c r="AFR133" s="8"/>
      <c r="AFS133" s="8"/>
      <c r="AFT133" s="8"/>
      <c r="AFU133" s="8"/>
      <c r="AFV133" s="8"/>
      <c r="AFW133" s="8"/>
      <c r="AFX133" s="8"/>
      <c r="AFY133" s="8"/>
      <c r="AFZ133" s="8"/>
      <c r="AGA133" s="8"/>
      <c r="AGB133" s="8"/>
      <c r="AGC133" s="8"/>
      <c r="AGD133" s="8"/>
      <c r="AGE133" s="8"/>
      <c r="AGF133" s="8"/>
      <c r="AGG133" s="8"/>
      <c r="AGH133" s="8"/>
      <c r="AGI133" s="8"/>
      <c r="AGJ133" s="8"/>
      <c r="AGK133" s="8"/>
      <c r="AGL133" s="8"/>
      <c r="AGM133" s="8"/>
      <c r="AGN133" s="8"/>
      <c r="AGO133" s="8"/>
      <c r="AGP133" s="8"/>
      <c r="AGQ133" s="8"/>
      <c r="AGR133" s="8"/>
      <c r="AGS133" s="8"/>
      <c r="AGT133" s="8"/>
      <c r="AGU133" s="8"/>
      <c r="AGV133" s="8"/>
      <c r="AGW133" s="8"/>
      <c r="AGX133" s="8"/>
      <c r="AGY133" s="8"/>
      <c r="AGZ133" s="8"/>
      <c r="AHA133" s="8"/>
      <c r="AHB133" s="8"/>
      <c r="AHC133" s="8"/>
      <c r="AHD133" s="8"/>
      <c r="AHE133" s="8"/>
      <c r="AHF133" s="8"/>
      <c r="AHG133" s="8"/>
      <c r="AHH133" s="8"/>
      <c r="AHI133" s="8"/>
      <c r="AHJ133" s="8"/>
      <c r="AHK133" s="8"/>
      <c r="AHL133" s="8"/>
      <c r="AHM133" s="8"/>
      <c r="AHN133" s="8"/>
      <c r="AHO133" s="8"/>
      <c r="AHP133" s="8"/>
      <c r="AHQ133" s="8"/>
      <c r="AHR133" s="8"/>
      <c r="AHS133" s="8"/>
      <c r="AHT133" s="8"/>
      <c r="AHU133" s="8"/>
      <c r="AHV133" s="8"/>
      <c r="AHW133" s="8"/>
      <c r="AHX133" s="8"/>
      <c r="AHY133" s="8"/>
      <c r="AHZ133" s="8"/>
      <c r="AIA133" s="8"/>
      <c r="AIB133" s="8"/>
      <c r="AIC133" s="8"/>
      <c r="AID133" s="8"/>
      <c r="AIE133" s="8"/>
      <c r="AIF133" s="8"/>
      <c r="AIG133" s="8"/>
      <c r="AIH133" s="8"/>
      <c r="AII133" s="8"/>
      <c r="AIJ133" s="8"/>
      <c r="AIK133" s="8"/>
      <c r="AIL133" s="8"/>
      <c r="AIM133" s="8"/>
      <c r="AIN133" s="8"/>
      <c r="AIO133" s="8"/>
      <c r="AIP133" s="8"/>
      <c r="AIQ133" s="8"/>
      <c r="AIR133" s="8"/>
      <c r="AIS133" s="8"/>
      <c r="AIT133" s="8"/>
      <c r="AIU133" s="8"/>
      <c r="AIV133" s="8"/>
      <c r="AIW133" s="8"/>
      <c r="AIX133" s="8"/>
      <c r="AIY133" s="8"/>
      <c r="AIZ133" s="8"/>
      <c r="AJA133" s="8"/>
      <c r="AJB133" s="8"/>
      <c r="AJC133" s="8"/>
      <c r="AJD133" s="8"/>
      <c r="AJE133" s="8"/>
      <c r="AJF133" s="8"/>
      <c r="AJG133" s="8"/>
      <c r="AJH133" s="8"/>
      <c r="AJI133" s="8"/>
      <c r="AJJ133" s="8"/>
      <c r="AJK133" s="8"/>
      <c r="AJL133" s="8"/>
      <c r="AJM133" s="8"/>
      <c r="AJN133" s="8"/>
      <c r="AJO133" s="8"/>
      <c r="AJP133" s="8"/>
      <c r="AJQ133" s="8"/>
      <c r="AJR133" s="8"/>
      <c r="AJS133" s="8"/>
      <c r="AJT133" s="8"/>
      <c r="AJU133" s="8"/>
      <c r="AJV133" s="8"/>
      <c r="AJW133" s="8"/>
      <c r="AJX133" s="8"/>
      <c r="AJY133" s="8"/>
      <c r="AJZ133" s="8"/>
      <c r="AKA133" s="8"/>
      <c r="AKB133" s="8"/>
      <c r="AKC133" s="8"/>
      <c r="AKD133" s="8"/>
      <c r="AKE133" s="8"/>
      <c r="AKF133" s="8"/>
      <c r="AKG133" s="8"/>
      <c r="AKH133" s="8"/>
      <c r="AKI133" s="8"/>
      <c r="AKJ133" s="8"/>
      <c r="AKK133" s="8"/>
      <c r="AKL133" s="8"/>
      <c r="AKM133" s="8"/>
      <c r="AKN133" s="8"/>
      <c r="AKO133" s="8"/>
      <c r="AKP133" s="8"/>
      <c r="AKQ133" s="8"/>
      <c r="AKR133" s="8"/>
      <c r="AKS133" s="8"/>
      <c r="AKT133" s="8"/>
      <c r="AKU133" s="8"/>
      <c r="AKV133" s="8"/>
      <c r="AKW133" s="8"/>
      <c r="AKX133" s="8"/>
      <c r="AKY133" s="8"/>
      <c r="AKZ133" s="8"/>
      <c r="ALA133" s="8"/>
      <c r="ALB133" s="8"/>
      <c r="ALC133" s="8"/>
      <c r="ALD133" s="8"/>
      <c r="ALE133" s="8"/>
      <c r="ALF133" s="8"/>
      <c r="ALG133" s="8"/>
      <c r="ALH133" s="8"/>
      <c r="ALI133" s="8"/>
      <c r="ALJ133" s="8"/>
      <c r="ALK133" s="8"/>
      <c r="ALL133" s="8"/>
      <c r="ALM133" s="8"/>
      <c r="ALN133" s="8"/>
      <c r="ALO133" s="8"/>
      <c r="ALP133" s="8"/>
      <c r="ALQ133" s="8"/>
      <c r="ALR133" s="8"/>
      <c r="ALS133" s="8"/>
      <c r="ALT133" s="8"/>
      <c r="ALU133" s="8"/>
      <c r="ALV133" s="8"/>
      <c r="ALW133" s="8"/>
      <c r="ALX133" s="8"/>
      <c r="ALY133" s="8"/>
      <c r="ALZ133" s="8"/>
      <c r="AMA133" s="8"/>
      <c r="AMB133" s="8"/>
      <c r="AMC133" s="8"/>
      <c r="AMD133" s="8"/>
      <c r="AME133" s="8"/>
    </row>
    <row r="134" spans="1:1019" s="158" customFormat="1" ht="15.75">
      <c r="A134" s="224"/>
      <c r="B134" s="225"/>
      <c r="C134" s="236"/>
      <c r="D134" s="236"/>
      <c r="E134" s="236"/>
      <c r="F134" s="237"/>
      <c r="G134" s="228"/>
      <c r="H134" s="238"/>
      <c r="I134" s="230" t="b">
        <f t="shared" si="26"/>
        <v>0</v>
      </c>
      <c r="J134" s="231" t="e">
        <f>VLOOKUP(G134,'3. Fiche prépa conv APL_RS'!$B$33:$H$39,IF(LEFT(A134,3)="PLS",6,IF(LEFT(A134,4)="PLUS",2,IF(LEFT(A134,4)="PLAI",4))))</f>
        <v>#N/A</v>
      </c>
      <c r="K134" s="232"/>
      <c r="L134" s="232"/>
      <c r="M134" s="233">
        <f t="shared" si="30"/>
        <v>0</v>
      </c>
      <c r="N134" s="234"/>
      <c r="O134" s="233" t="str">
        <f>IF($A134="PLAI-adapté",IF($M$8=2,VLOOKUP($N134,Données!$H$6:$L$11,5,0),VLOOKUP($N134,Données!$H$6:$L$11,4,0)),"")</f>
        <v/>
      </c>
      <c r="P134" s="235" t="str">
        <f t="shared" si="31"/>
        <v/>
      </c>
      <c r="Q134" s="403" t="str">
        <f t="shared" si="29"/>
        <v/>
      </c>
      <c r="R134" s="209"/>
      <c r="S134" s="15"/>
      <c r="T134" s="8"/>
      <c r="U134" s="8"/>
      <c r="V134" s="8"/>
      <c r="W134" s="8"/>
      <c r="X134" s="50"/>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c r="HH134" s="8"/>
      <c r="HI134" s="8"/>
      <c r="HJ134" s="8"/>
      <c r="HK134" s="8"/>
      <c r="HL134" s="8"/>
      <c r="HM134" s="8"/>
      <c r="HN134" s="8"/>
      <c r="HO134" s="8"/>
      <c r="HP134" s="8"/>
      <c r="HQ134" s="8"/>
      <c r="HR134" s="8"/>
      <c r="HS134" s="8"/>
      <c r="HT134" s="8"/>
      <c r="HU134" s="8"/>
      <c r="HV134" s="8"/>
      <c r="HW134" s="8"/>
      <c r="HX134" s="8"/>
      <c r="HY134" s="8"/>
      <c r="HZ134" s="8"/>
      <c r="IA134" s="8"/>
      <c r="IB134" s="8"/>
      <c r="IC134" s="8"/>
      <c r="ID134" s="8"/>
      <c r="IE134" s="8"/>
      <c r="IF134" s="8"/>
      <c r="IG134" s="8"/>
      <c r="IH134" s="8"/>
      <c r="II134" s="8"/>
      <c r="IJ134" s="8"/>
      <c r="IK134" s="8"/>
      <c r="IL134" s="8"/>
      <c r="IM134" s="8"/>
      <c r="IN134" s="8"/>
      <c r="IO134" s="8"/>
      <c r="IP134" s="8"/>
      <c r="IQ134" s="8"/>
      <c r="IR134" s="8"/>
      <c r="IS134" s="8"/>
      <c r="IT134" s="8"/>
      <c r="IU134" s="8"/>
      <c r="IV134" s="8"/>
      <c r="IW134" s="8"/>
      <c r="IX134" s="8"/>
      <c r="IY134" s="8"/>
      <c r="IZ134" s="8"/>
      <c r="JA134" s="8"/>
      <c r="JB134" s="8"/>
      <c r="JC134" s="8"/>
      <c r="JD134" s="8"/>
      <c r="JE134" s="8"/>
      <c r="JF134" s="8"/>
      <c r="JG134" s="8"/>
      <c r="JH134" s="8"/>
      <c r="JI134" s="8"/>
      <c r="JJ134" s="8"/>
      <c r="JK134" s="8"/>
      <c r="JL134" s="8"/>
      <c r="JM134" s="8"/>
      <c r="JN134" s="8"/>
      <c r="JO134" s="8"/>
      <c r="JP134" s="8"/>
      <c r="JQ134" s="8"/>
      <c r="JR134" s="8"/>
      <c r="JS134" s="8"/>
      <c r="JT134" s="8"/>
      <c r="JU134" s="8"/>
      <c r="JV134" s="8"/>
      <c r="JW134" s="8"/>
      <c r="JX134" s="8"/>
      <c r="JY134" s="8"/>
      <c r="JZ134" s="8"/>
      <c r="KA134" s="8"/>
      <c r="KB134" s="8"/>
      <c r="KC134" s="8"/>
      <c r="KD134" s="8"/>
      <c r="KE134" s="8"/>
      <c r="KF134" s="8"/>
      <c r="KG134" s="8"/>
      <c r="KH134" s="8"/>
      <c r="KI134" s="8"/>
      <c r="KJ134" s="8"/>
      <c r="KK134" s="8"/>
      <c r="KL134" s="8"/>
      <c r="KM134" s="8"/>
      <c r="KN134" s="8"/>
      <c r="KO134" s="8"/>
      <c r="KP134" s="8"/>
      <c r="KQ134" s="8"/>
      <c r="KR134" s="8"/>
      <c r="KS134" s="8"/>
      <c r="KT134" s="8"/>
      <c r="KU134" s="8"/>
      <c r="KV134" s="8"/>
      <c r="KW134" s="8"/>
      <c r="KX134" s="8"/>
      <c r="KY134" s="8"/>
      <c r="KZ134" s="8"/>
      <c r="LA134" s="8"/>
      <c r="LB134" s="8"/>
      <c r="LC134" s="8"/>
      <c r="LD134" s="8"/>
      <c r="LE134" s="8"/>
      <c r="LF134" s="8"/>
      <c r="LG134" s="8"/>
      <c r="LH134" s="8"/>
      <c r="LI134" s="8"/>
      <c r="LJ134" s="8"/>
      <c r="LK134" s="8"/>
      <c r="LL134" s="8"/>
      <c r="LM134" s="8"/>
      <c r="LN134" s="8"/>
      <c r="LO134" s="8"/>
      <c r="LP134" s="8"/>
      <c r="LQ134" s="8"/>
      <c r="LR134" s="8"/>
      <c r="LS134" s="8"/>
      <c r="LT134" s="8"/>
      <c r="LU134" s="8"/>
      <c r="LV134" s="8"/>
      <c r="LW134" s="8"/>
      <c r="LX134" s="8"/>
      <c r="LY134" s="8"/>
      <c r="LZ134" s="8"/>
      <c r="MA134" s="8"/>
      <c r="MB134" s="8"/>
      <c r="MC134" s="8"/>
      <c r="MD134" s="8"/>
      <c r="ME134" s="8"/>
      <c r="MF134" s="8"/>
      <c r="MG134" s="8"/>
      <c r="MH134" s="8"/>
      <c r="MI134" s="8"/>
      <c r="MJ134" s="8"/>
      <c r="MK134" s="8"/>
      <c r="ML134" s="8"/>
      <c r="MM134" s="8"/>
      <c r="MN134" s="8"/>
      <c r="MO134" s="8"/>
      <c r="MP134" s="8"/>
      <c r="MQ134" s="8"/>
      <c r="MR134" s="8"/>
      <c r="MS134" s="8"/>
      <c r="MT134" s="8"/>
      <c r="MU134" s="8"/>
      <c r="MV134" s="8"/>
      <c r="MW134" s="8"/>
      <c r="MX134" s="8"/>
      <c r="MY134" s="8"/>
      <c r="MZ134" s="8"/>
      <c r="NA134" s="8"/>
      <c r="NB134" s="8"/>
      <c r="NC134" s="8"/>
      <c r="ND134" s="8"/>
      <c r="NE134" s="8"/>
      <c r="NF134" s="8"/>
      <c r="NG134" s="8"/>
      <c r="NH134" s="8"/>
      <c r="NI134" s="8"/>
      <c r="NJ134" s="8"/>
      <c r="NK134" s="8"/>
      <c r="NL134" s="8"/>
      <c r="NM134" s="8"/>
      <c r="NN134" s="8"/>
      <c r="NO134" s="8"/>
      <c r="NP134" s="8"/>
      <c r="NQ134" s="8"/>
      <c r="NR134" s="8"/>
      <c r="NS134" s="8"/>
      <c r="NT134" s="8"/>
      <c r="NU134" s="8"/>
      <c r="NV134" s="8"/>
      <c r="NW134" s="8"/>
      <c r="NX134" s="8"/>
      <c r="NY134" s="8"/>
      <c r="NZ134" s="8"/>
      <c r="OA134" s="8"/>
      <c r="OB134" s="8"/>
      <c r="OC134" s="8"/>
      <c r="OD134" s="8"/>
      <c r="OE134" s="8"/>
      <c r="OF134" s="8"/>
      <c r="OG134" s="8"/>
      <c r="OH134" s="8"/>
      <c r="OI134" s="8"/>
      <c r="OJ134" s="8"/>
      <c r="OK134" s="8"/>
      <c r="OL134" s="8"/>
      <c r="OM134" s="8"/>
      <c r="ON134" s="8"/>
      <c r="OO134" s="8"/>
      <c r="OP134" s="8"/>
      <c r="OQ134" s="8"/>
      <c r="OR134" s="8"/>
      <c r="OS134" s="8"/>
      <c r="OT134" s="8"/>
      <c r="OU134" s="8"/>
      <c r="OV134" s="8"/>
      <c r="OW134" s="8"/>
      <c r="OX134" s="8"/>
      <c r="OY134" s="8"/>
      <c r="OZ134" s="8"/>
      <c r="PA134" s="8"/>
      <c r="PB134" s="8"/>
      <c r="PC134" s="8"/>
      <c r="PD134" s="8"/>
      <c r="PE134" s="8"/>
      <c r="PF134" s="8"/>
      <c r="PG134" s="8"/>
      <c r="PH134" s="8"/>
      <c r="PI134" s="8"/>
      <c r="PJ134" s="8"/>
      <c r="PK134" s="8"/>
      <c r="PL134" s="8"/>
      <c r="PM134" s="8"/>
      <c r="PN134" s="8"/>
      <c r="PO134" s="8"/>
      <c r="PP134" s="8"/>
      <c r="PQ134" s="8"/>
      <c r="PR134" s="8"/>
      <c r="PS134" s="8"/>
      <c r="PT134" s="8"/>
      <c r="PU134" s="8"/>
      <c r="PV134" s="8"/>
      <c r="PW134" s="8"/>
      <c r="PX134" s="8"/>
      <c r="PY134" s="8"/>
      <c r="PZ134" s="8"/>
      <c r="QA134" s="8"/>
      <c r="QB134" s="8"/>
      <c r="QC134" s="8"/>
      <c r="QD134" s="8"/>
      <c r="QE134" s="8"/>
      <c r="QF134" s="8"/>
      <c r="QG134" s="8"/>
      <c r="QH134" s="8"/>
      <c r="QI134" s="8"/>
      <c r="QJ134" s="8"/>
      <c r="QK134" s="8"/>
      <c r="QL134" s="8"/>
      <c r="QM134" s="8"/>
      <c r="QN134" s="8"/>
      <c r="QO134" s="8"/>
      <c r="QP134" s="8"/>
      <c r="QQ134" s="8"/>
      <c r="QR134" s="8"/>
      <c r="QS134" s="8"/>
      <c r="QT134" s="8"/>
      <c r="QU134" s="8"/>
      <c r="QV134" s="8"/>
      <c r="QW134" s="8"/>
      <c r="QX134" s="8"/>
      <c r="QY134" s="8"/>
      <c r="QZ134" s="8"/>
      <c r="RA134" s="8"/>
      <c r="RB134" s="8"/>
      <c r="RC134" s="8"/>
      <c r="RD134" s="8"/>
      <c r="RE134" s="8"/>
      <c r="RF134" s="8"/>
      <c r="RG134" s="8"/>
      <c r="RH134" s="8"/>
      <c r="RI134" s="8"/>
      <c r="RJ134" s="8"/>
      <c r="RK134" s="8"/>
      <c r="RL134" s="8"/>
      <c r="RM134" s="8"/>
      <c r="RN134" s="8"/>
      <c r="RO134" s="8"/>
      <c r="RP134" s="8"/>
      <c r="RQ134" s="8"/>
      <c r="RR134" s="8"/>
      <c r="RS134" s="8"/>
      <c r="RT134" s="8"/>
      <c r="RU134" s="8"/>
      <c r="RV134" s="8"/>
      <c r="RW134" s="8"/>
      <c r="RX134" s="8"/>
      <c r="RY134" s="8"/>
      <c r="RZ134" s="8"/>
      <c r="SA134" s="8"/>
      <c r="SB134" s="8"/>
      <c r="SC134" s="8"/>
      <c r="SD134" s="8"/>
      <c r="SE134" s="8"/>
      <c r="SF134" s="8"/>
      <c r="SG134" s="8"/>
      <c r="SH134" s="8"/>
      <c r="SI134" s="8"/>
      <c r="SJ134" s="8"/>
      <c r="SK134" s="8"/>
      <c r="SL134" s="8"/>
      <c r="SM134" s="8"/>
      <c r="SN134" s="8"/>
      <c r="SO134" s="8"/>
      <c r="SP134" s="8"/>
      <c r="SQ134" s="8"/>
      <c r="SR134" s="8"/>
      <c r="SS134" s="8"/>
      <c r="ST134" s="8"/>
      <c r="SU134" s="8"/>
      <c r="SV134" s="8"/>
      <c r="SW134" s="8"/>
      <c r="SX134" s="8"/>
      <c r="SY134" s="8"/>
      <c r="SZ134" s="8"/>
      <c r="TA134" s="8"/>
      <c r="TB134" s="8"/>
      <c r="TC134" s="8"/>
      <c r="TD134" s="8"/>
      <c r="TE134" s="8"/>
      <c r="TF134" s="8"/>
      <c r="TG134" s="8"/>
      <c r="TH134" s="8"/>
      <c r="TI134" s="8"/>
      <c r="TJ134" s="8"/>
      <c r="TK134" s="8"/>
      <c r="TL134" s="8"/>
      <c r="TM134" s="8"/>
      <c r="TN134" s="8"/>
      <c r="TO134" s="8"/>
      <c r="TP134" s="8"/>
      <c r="TQ134" s="8"/>
      <c r="TR134" s="8"/>
      <c r="TS134" s="8"/>
      <c r="TT134" s="8"/>
      <c r="TU134" s="8"/>
      <c r="TV134" s="8"/>
      <c r="TW134" s="8"/>
      <c r="TX134" s="8"/>
      <c r="TY134" s="8"/>
      <c r="TZ134" s="8"/>
      <c r="UA134" s="8"/>
      <c r="UB134" s="8"/>
      <c r="UC134" s="8"/>
      <c r="UD134" s="8"/>
      <c r="UE134" s="8"/>
      <c r="UF134" s="8"/>
      <c r="UG134" s="8"/>
      <c r="UH134" s="8"/>
      <c r="UI134" s="8"/>
      <c r="UJ134" s="8"/>
      <c r="UK134" s="8"/>
      <c r="UL134" s="8"/>
      <c r="UM134" s="8"/>
      <c r="UN134" s="8"/>
      <c r="UO134" s="8"/>
      <c r="UP134" s="8"/>
      <c r="UQ134" s="8"/>
      <c r="UR134" s="8"/>
      <c r="US134" s="8"/>
      <c r="UT134" s="8"/>
      <c r="UU134" s="8"/>
      <c r="UV134" s="8"/>
      <c r="UW134" s="8"/>
      <c r="UX134" s="8"/>
      <c r="UY134" s="8"/>
      <c r="UZ134" s="8"/>
      <c r="VA134" s="8"/>
      <c r="VB134" s="8"/>
      <c r="VC134" s="8"/>
      <c r="VD134" s="8"/>
      <c r="VE134" s="8"/>
      <c r="VF134" s="8"/>
      <c r="VG134" s="8"/>
      <c r="VH134" s="8"/>
      <c r="VI134" s="8"/>
      <c r="VJ134" s="8"/>
      <c r="VK134" s="8"/>
      <c r="VL134" s="8"/>
      <c r="VM134" s="8"/>
      <c r="VN134" s="8"/>
      <c r="VO134" s="8"/>
      <c r="VP134" s="8"/>
      <c r="VQ134" s="8"/>
      <c r="VR134" s="8"/>
      <c r="VS134" s="8"/>
      <c r="VT134" s="8"/>
      <c r="VU134" s="8"/>
      <c r="VV134" s="8"/>
      <c r="VW134" s="8"/>
      <c r="VX134" s="8"/>
      <c r="VY134" s="8"/>
      <c r="VZ134" s="8"/>
      <c r="WA134" s="8"/>
      <c r="WB134" s="8"/>
      <c r="WC134" s="8"/>
      <c r="WD134" s="8"/>
      <c r="WE134" s="8"/>
      <c r="WF134" s="8"/>
      <c r="WG134" s="8"/>
      <c r="WH134" s="8"/>
      <c r="WI134" s="8"/>
      <c r="WJ134" s="8"/>
      <c r="WK134" s="8"/>
      <c r="WL134" s="8"/>
      <c r="WM134" s="8"/>
      <c r="WN134" s="8"/>
      <c r="WO134" s="8"/>
      <c r="WP134" s="8"/>
      <c r="WQ134" s="8"/>
      <c r="WR134" s="8"/>
      <c r="WS134" s="8"/>
      <c r="WT134" s="8"/>
      <c r="WU134" s="8"/>
      <c r="WV134" s="8"/>
      <c r="WW134" s="8"/>
      <c r="WX134" s="8"/>
      <c r="WY134" s="8"/>
      <c r="WZ134" s="8"/>
      <c r="XA134" s="8"/>
      <c r="XB134" s="8"/>
      <c r="XC134" s="8"/>
      <c r="XD134" s="8"/>
      <c r="XE134" s="8"/>
      <c r="XF134" s="8"/>
      <c r="XG134" s="8"/>
      <c r="XH134" s="8"/>
      <c r="XI134" s="8"/>
      <c r="XJ134" s="8"/>
      <c r="XK134" s="8"/>
      <c r="XL134" s="8"/>
      <c r="XM134" s="8"/>
      <c r="XN134" s="8"/>
      <c r="XO134" s="8"/>
      <c r="XP134" s="8"/>
      <c r="XQ134" s="8"/>
      <c r="XR134" s="8"/>
      <c r="XS134" s="8"/>
      <c r="XT134" s="8"/>
      <c r="XU134" s="8"/>
      <c r="XV134" s="8"/>
      <c r="XW134" s="8"/>
      <c r="XX134" s="8"/>
      <c r="XY134" s="8"/>
      <c r="XZ134" s="8"/>
      <c r="YA134" s="8"/>
      <c r="YB134" s="8"/>
      <c r="YC134" s="8"/>
      <c r="YD134" s="8"/>
      <c r="YE134" s="8"/>
      <c r="YF134" s="8"/>
      <c r="YG134" s="8"/>
      <c r="YH134" s="8"/>
      <c r="YI134" s="8"/>
      <c r="YJ134" s="8"/>
      <c r="YK134" s="8"/>
      <c r="YL134" s="8"/>
      <c r="YM134" s="8"/>
      <c r="YN134" s="8"/>
      <c r="YO134" s="8"/>
      <c r="YP134" s="8"/>
      <c r="YQ134" s="8"/>
      <c r="YR134" s="8"/>
      <c r="YS134" s="8"/>
      <c r="YT134" s="8"/>
      <c r="YU134" s="8"/>
      <c r="YV134" s="8"/>
      <c r="YW134" s="8"/>
      <c r="YX134" s="8"/>
      <c r="YY134" s="8"/>
      <c r="YZ134" s="8"/>
      <c r="ZA134" s="8"/>
      <c r="ZB134" s="8"/>
      <c r="ZC134" s="8"/>
      <c r="ZD134" s="8"/>
      <c r="ZE134" s="8"/>
      <c r="ZF134" s="8"/>
      <c r="ZG134" s="8"/>
      <c r="ZH134" s="8"/>
      <c r="ZI134" s="8"/>
      <c r="ZJ134" s="8"/>
      <c r="ZK134" s="8"/>
      <c r="ZL134" s="8"/>
      <c r="ZM134" s="8"/>
      <c r="ZN134" s="8"/>
      <c r="ZO134" s="8"/>
      <c r="ZP134" s="8"/>
      <c r="ZQ134" s="8"/>
      <c r="ZR134" s="8"/>
      <c r="ZS134" s="8"/>
      <c r="ZT134" s="8"/>
      <c r="ZU134" s="8"/>
      <c r="ZV134" s="8"/>
      <c r="ZW134" s="8"/>
      <c r="ZX134" s="8"/>
      <c r="ZY134" s="8"/>
      <c r="ZZ134" s="8"/>
      <c r="AAA134" s="8"/>
      <c r="AAB134" s="8"/>
      <c r="AAC134" s="8"/>
      <c r="AAD134" s="8"/>
      <c r="AAE134" s="8"/>
      <c r="AAF134" s="8"/>
      <c r="AAG134" s="8"/>
      <c r="AAH134" s="8"/>
      <c r="AAI134" s="8"/>
      <c r="AAJ134" s="8"/>
      <c r="AAK134" s="8"/>
      <c r="AAL134" s="8"/>
      <c r="AAM134" s="8"/>
      <c r="AAN134" s="8"/>
      <c r="AAO134" s="8"/>
      <c r="AAP134" s="8"/>
      <c r="AAQ134" s="8"/>
      <c r="AAR134" s="8"/>
      <c r="AAS134" s="8"/>
      <c r="AAT134" s="8"/>
      <c r="AAU134" s="8"/>
      <c r="AAV134" s="8"/>
      <c r="AAW134" s="8"/>
      <c r="AAX134" s="8"/>
      <c r="AAY134" s="8"/>
      <c r="AAZ134" s="8"/>
      <c r="ABA134" s="8"/>
      <c r="ABB134" s="8"/>
      <c r="ABC134" s="8"/>
      <c r="ABD134" s="8"/>
      <c r="ABE134" s="8"/>
      <c r="ABF134" s="8"/>
      <c r="ABG134" s="8"/>
      <c r="ABH134" s="8"/>
      <c r="ABI134" s="8"/>
      <c r="ABJ134" s="8"/>
      <c r="ABK134" s="8"/>
      <c r="ABL134" s="8"/>
      <c r="ABM134" s="8"/>
      <c r="ABN134" s="8"/>
      <c r="ABO134" s="8"/>
      <c r="ABP134" s="8"/>
      <c r="ABQ134" s="8"/>
      <c r="ABR134" s="8"/>
      <c r="ABS134" s="8"/>
      <c r="ABT134" s="8"/>
      <c r="ABU134" s="8"/>
      <c r="ABV134" s="8"/>
      <c r="ABW134" s="8"/>
      <c r="ABX134" s="8"/>
      <c r="ABY134" s="8"/>
      <c r="ABZ134" s="8"/>
      <c r="ACA134" s="8"/>
      <c r="ACB134" s="8"/>
      <c r="ACC134" s="8"/>
      <c r="ACD134" s="8"/>
      <c r="ACE134" s="8"/>
      <c r="ACF134" s="8"/>
      <c r="ACG134" s="8"/>
      <c r="ACH134" s="8"/>
      <c r="ACI134" s="8"/>
      <c r="ACJ134" s="8"/>
      <c r="ACK134" s="8"/>
      <c r="ACL134" s="8"/>
      <c r="ACM134" s="8"/>
      <c r="ACN134" s="8"/>
      <c r="ACO134" s="8"/>
      <c r="ACP134" s="8"/>
      <c r="ACQ134" s="8"/>
      <c r="ACR134" s="8"/>
      <c r="ACS134" s="8"/>
      <c r="ACT134" s="8"/>
      <c r="ACU134" s="8"/>
      <c r="ACV134" s="8"/>
      <c r="ACW134" s="8"/>
      <c r="ACX134" s="8"/>
      <c r="ACY134" s="8"/>
      <c r="ACZ134" s="8"/>
      <c r="ADA134" s="8"/>
      <c r="ADB134" s="8"/>
      <c r="ADC134" s="8"/>
      <c r="ADD134" s="8"/>
      <c r="ADE134" s="8"/>
      <c r="ADF134" s="8"/>
      <c r="ADG134" s="8"/>
      <c r="ADH134" s="8"/>
      <c r="ADI134" s="8"/>
      <c r="ADJ134" s="8"/>
      <c r="ADK134" s="8"/>
      <c r="ADL134" s="8"/>
      <c r="ADM134" s="8"/>
      <c r="ADN134" s="8"/>
      <c r="ADO134" s="8"/>
      <c r="ADP134" s="8"/>
      <c r="ADQ134" s="8"/>
      <c r="ADR134" s="8"/>
      <c r="ADS134" s="8"/>
      <c r="ADT134" s="8"/>
      <c r="ADU134" s="8"/>
      <c r="ADV134" s="8"/>
      <c r="ADW134" s="8"/>
      <c r="ADX134" s="8"/>
      <c r="ADY134" s="8"/>
      <c r="ADZ134" s="8"/>
      <c r="AEA134" s="8"/>
      <c r="AEB134" s="8"/>
      <c r="AEC134" s="8"/>
      <c r="AED134" s="8"/>
      <c r="AEE134" s="8"/>
      <c r="AEF134" s="8"/>
      <c r="AEG134" s="8"/>
      <c r="AEH134" s="8"/>
      <c r="AEI134" s="8"/>
      <c r="AEJ134" s="8"/>
      <c r="AEK134" s="8"/>
      <c r="AEL134" s="8"/>
      <c r="AEM134" s="8"/>
      <c r="AEN134" s="8"/>
      <c r="AEO134" s="8"/>
      <c r="AEP134" s="8"/>
      <c r="AEQ134" s="8"/>
      <c r="AER134" s="8"/>
      <c r="AES134" s="8"/>
      <c r="AET134" s="8"/>
      <c r="AEU134" s="8"/>
      <c r="AEV134" s="8"/>
      <c r="AEW134" s="8"/>
      <c r="AEX134" s="8"/>
      <c r="AEY134" s="8"/>
      <c r="AEZ134" s="8"/>
      <c r="AFA134" s="8"/>
      <c r="AFB134" s="8"/>
      <c r="AFC134" s="8"/>
      <c r="AFD134" s="8"/>
      <c r="AFE134" s="8"/>
      <c r="AFF134" s="8"/>
      <c r="AFG134" s="8"/>
      <c r="AFH134" s="8"/>
      <c r="AFI134" s="8"/>
      <c r="AFJ134" s="8"/>
      <c r="AFK134" s="8"/>
      <c r="AFL134" s="8"/>
      <c r="AFM134" s="8"/>
      <c r="AFN134" s="8"/>
      <c r="AFO134" s="8"/>
      <c r="AFP134" s="8"/>
      <c r="AFQ134" s="8"/>
      <c r="AFR134" s="8"/>
      <c r="AFS134" s="8"/>
      <c r="AFT134" s="8"/>
      <c r="AFU134" s="8"/>
      <c r="AFV134" s="8"/>
      <c r="AFW134" s="8"/>
      <c r="AFX134" s="8"/>
      <c r="AFY134" s="8"/>
      <c r="AFZ134" s="8"/>
      <c r="AGA134" s="8"/>
      <c r="AGB134" s="8"/>
      <c r="AGC134" s="8"/>
      <c r="AGD134" s="8"/>
      <c r="AGE134" s="8"/>
      <c r="AGF134" s="8"/>
      <c r="AGG134" s="8"/>
      <c r="AGH134" s="8"/>
      <c r="AGI134" s="8"/>
      <c r="AGJ134" s="8"/>
      <c r="AGK134" s="8"/>
      <c r="AGL134" s="8"/>
      <c r="AGM134" s="8"/>
      <c r="AGN134" s="8"/>
      <c r="AGO134" s="8"/>
      <c r="AGP134" s="8"/>
      <c r="AGQ134" s="8"/>
      <c r="AGR134" s="8"/>
      <c r="AGS134" s="8"/>
      <c r="AGT134" s="8"/>
      <c r="AGU134" s="8"/>
      <c r="AGV134" s="8"/>
      <c r="AGW134" s="8"/>
      <c r="AGX134" s="8"/>
      <c r="AGY134" s="8"/>
      <c r="AGZ134" s="8"/>
      <c r="AHA134" s="8"/>
      <c r="AHB134" s="8"/>
      <c r="AHC134" s="8"/>
      <c r="AHD134" s="8"/>
      <c r="AHE134" s="8"/>
      <c r="AHF134" s="8"/>
      <c r="AHG134" s="8"/>
      <c r="AHH134" s="8"/>
      <c r="AHI134" s="8"/>
      <c r="AHJ134" s="8"/>
      <c r="AHK134" s="8"/>
      <c r="AHL134" s="8"/>
      <c r="AHM134" s="8"/>
      <c r="AHN134" s="8"/>
      <c r="AHO134" s="8"/>
      <c r="AHP134" s="8"/>
      <c r="AHQ134" s="8"/>
      <c r="AHR134" s="8"/>
      <c r="AHS134" s="8"/>
      <c r="AHT134" s="8"/>
      <c r="AHU134" s="8"/>
      <c r="AHV134" s="8"/>
      <c r="AHW134" s="8"/>
      <c r="AHX134" s="8"/>
      <c r="AHY134" s="8"/>
      <c r="AHZ134" s="8"/>
      <c r="AIA134" s="8"/>
      <c r="AIB134" s="8"/>
      <c r="AIC134" s="8"/>
      <c r="AID134" s="8"/>
      <c r="AIE134" s="8"/>
      <c r="AIF134" s="8"/>
      <c r="AIG134" s="8"/>
      <c r="AIH134" s="8"/>
      <c r="AII134" s="8"/>
      <c r="AIJ134" s="8"/>
      <c r="AIK134" s="8"/>
      <c r="AIL134" s="8"/>
      <c r="AIM134" s="8"/>
      <c r="AIN134" s="8"/>
      <c r="AIO134" s="8"/>
      <c r="AIP134" s="8"/>
      <c r="AIQ134" s="8"/>
      <c r="AIR134" s="8"/>
      <c r="AIS134" s="8"/>
      <c r="AIT134" s="8"/>
      <c r="AIU134" s="8"/>
      <c r="AIV134" s="8"/>
      <c r="AIW134" s="8"/>
      <c r="AIX134" s="8"/>
      <c r="AIY134" s="8"/>
      <c r="AIZ134" s="8"/>
      <c r="AJA134" s="8"/>
      <c r="AJB134" s="8"/>
      <c r="AJC134" s="8"/>
      <c r="AJD134" s="8"/>
      <c r="AJE134" s="8"/>
      <c r="AJF134" s="8"/>
      <c r="AJG134" s="8"/>
      <c r="AJH134" s="8"/>
      <c r="AJI134" s="8"/>
      <c r="AJJ134" s="8"/>
      <c r="AJK134" s="8"/>
      <c r="AJL134" s="8"/>
      <c r="AJM134" s="8"/>
      <c r="AJN134" s="8"/>
      <c r="AJO134" s="8"/>
      <c r="AJP134" s="8"/>
      <c r="AJQ134" s="8"/>
      <c r="AJR134" s="8"/>
      <c r="AJS134" s="8"/>
      <c r="AJT134" s="8"/>
      <c r="AJU134" s="8"/>
      <c r="AJV134" s="8"/>
      <c r="AJW134" s="8"/>
      <c r="AJX134" s="8"/>
      <c r="AJY134" s="8"/>
      <c r="AJZ134" s="8"/>
      <c r="AKA134" s="8"/>
      <c r="AKB134" s="8"/>
      <c r="AKC134" s="8"/>
      <c r="AKD134" s="8"/>
      <c r="AKE134" s="8"/>
      <c r="AKF134" s="8"/>
      <c r="AKG134" s="8"/>
      <c r="AKH134" s="8"/>
      <c r="AKI134" s="8"/>
      <c r="AKJ134" s="8"/>
      <c r="AKK134" s="8"/>
      <c r="AKL134" s="8"/>
      <c r="AKM134" s="8"/>
      <c r="AKN134" s="8"/>
      <c r="AKO134" s="8"/>
      <c r="AKP134" s="8"/>
      <c r="AKQ134" s="8"/>
      <c r="AKR134" s="8"/>
      <c r="AKS134" s="8"/>
      <c r="AKT134" s="8"/>
      <c r="AKU134" s="8"/>
      <c r="AKV134" s="8"/>
      <c r="AKW134" s="8"/>
      <c r="AKX134" s="8"/>
      <c r="AKY134" s="8"/>
      <c r="AKZ134" s="8"/>
      <c r="ALA134" s="8"/>
      <c r="ALB134" s="8"/>
      <c r="ALC134" s="8"/>
      <c r="ALD134" s="8"/>
      <c r="ALE134" s="8"/>
      <c r="ALF134" s="8"/>
      <c r="ALG134" s="8"/>
      <c r="ALH134" s="8"/>
      <c r="ALI134" s="8"/>
      <c r="ALJ134" s="8"/>
      <c r="ALK134" s="8"/>
      <c r="ALL134" s="8"/>
      <c r="ALM134" s="8"/>
      <c r="ALN134" s="8"/>
      <c r="ALO134" s="8"/>
      <c r="ALP134" s="8"/>
      <c r="ALQ134" s="8"/>
      <c r="ALR134" s="8"/>
      <c r="ALS134" s="8"/>
      <c r="ALT134" s="8"/>
      <c r="ALU134" s="8"/>
      <c r="ALV134" s="8"/>
      <c r="ALW134" s="8"/>
      <c r="ALX134" s="8"/>
      <c r="ALY134" s="8"/>
      <c r="ALZ134" s="8"/>
      <c r="AMA134" s="8"/>
      <c r="AMB134" s="8"/>
      <c r="AMC134" s="8"/>
      <c r="AMD134" s="8"/>
      <c r="AME134" s="8"/>
    </row>
    <row r="135" spans="1:1019" s="158" customFormat="1" ht="15.75">
      <c r="A135" s="224"/>
      <c r="B135" s="225"/>
      <c r="C135" s="236"/>
      <c r="D135" s="236"/>
      <c r="E135" s="236"/>
      <c r="F135" s="237"/>
      <c r="G135" s="228"/>
      <c r="H135" s="238"/>
      <c r="I135" s="230" t="b">
        <f t="shared" si="26"/>
        <v>0</v>
      </c>
      <c r="J135" s="231" t="e">
        <f>VLOOKUP(G135,'3. Fiche prépa conv APL_RS'!$B$33:$H$39,IF(LEFT(A135,3)="PLS",6,IF(LEFT(A135,4)="PLUS",2,IF(LEFT(A135,4)="PLAI",4))))</f>
        <v>#N/A</v>
      </c>
      <c r="K135" s="232"/>
      <c r="L135" s="232"/>
      <c r="M135" s="233">
        <f t="shared" si="30"/>
        <v>0</v>
      </c>
      <c r="N135" s="234"/>
      <c r="O135" s="233" t="str">
        <f>IF($A135="PLAI-adapté",IF($M$8=2,VLOOKUP($N135,Données!$H$6:$L$11,5,0),VLOOKUP($N135,Données!$H$6:$L$11,4,0)),"")</f>
        <v/>
      </c>
      <c r="P135" s="235" t="str">
        <f t="shared" si="31"/>
        <v/>
      </c>
      <c r="Q135" s="403" t="str">
        <f t="shared" si="29"/>
        <v/>
      </c>
      <c r="R135" s="209"/>
      <c r="S135" s="15"/>
      <c r="T135" s="8"/>
      <c r="U135" s="8"/>
      <c r="V135" s="8"/>
      <c r="W135" s="8"/>
      <c r="X135" s="50"/>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c r="II135" s="8"/>
      <c r="IJ135" s="8"/>
      <c r="IK135" s="8"/>
      <c r="IL135" s="8"/>
      <c r="IM135" s="8"/>
      <c r="IN135" s="8"/>
      <c r="IO135" s="8"/>
      <c r="IP135" s="8"/>
      <c r="IQ135" s="8"/>
      <c r="IR135" s="8"/>
      <c r="IS135" s="8"/>
      <c r="IT135" s="8"/>
      <c r="IU135" s="8"/>
      <c r="IV135" s="8"/>
      <c r="IW135" s="8"/>
      <c r="IX135" s="8"/>
      <c r="IY135" s="8"/>
      <c r="IZ135" s="8"/>
      <c r="JA135" s="8"/>
      <c r="JB135" s="8"/>
      <c r="JC135" s="8"/>
      <c r="JD135" s="8"/>
      <c r="JE135" s="8"/>
      <c r="JF135" s="8"/>
      <c r="JG135" s="8"/>
      <c r="JH135" s="8"/>
      <c r="JI135" s="8"/>
      <c r="JJ135" s="8"/>
      <c r="JK135" s="8"/>
      <c r="JL135" s="8"/>
      <c r="JM135" s="8"/>
      <c r="JN135" s="8"/>
      <c r="JO135" s="8"/>
      <c r="JP135" s="8"/>
      <c r="JQ135" s="8"/>
      <c r="JR135" s="8"/>
      <c r="JS135" s="8"/>
      <c r="JT135" s="8"/>
      <c r="JU135" s="8"/>
      <c r="JV135" s="8"/>
      <c r="JW135" s="8"/>
      <c r="JX135" s="8"/>
      <c r="JY135" s="8"/>
      <c r="JZ135" s="8"/>
      <c r="KA135" s="8"/>
      <c r="KB135" s="8"/>
      <c r="KC135" s="8"/>
      <c r="KD135" s="8"/>
      <c r="KE135" s="8"/>
      <c r="KF135" s="8"/>
      <c r="KG135" s="8"/>
      <c r="KH135" s="8"/>
      <c r="KI135" s="8"/>
      <c r="KJ135" s="8"/>
      <c r="KK135" s="8"/>
      <c r="KL135" s="8"/>
      <c r="KM135" s="8"/>
      <c r="KN135" s="8"/>
      <c r="KO135" s="8"/>
      <c r="KP135" s="8"/>
      <c r="KQ135" s="8"/>
      <c r="KR135" s="8"/>
      <c r="KS135" s="8"/>
      <c r="KT135" s="8"/>
      <c r="KU135" s="8"/>
      <c r="KV135" s="8"/>
      <c r="KW135" s="8"/>
      <c r="KX135" s="8"/>
      <c r="KY135" s="8"/>
      <c r="KZ135" s="8"/>
      <c r="LA135" s="8"/>
      <c r="LB135" s="8"/>
      <c r="LC135" s="8"/>
      <c r="LD135" s="8"/>
      <c r="LE135" s="8"/>
      <c r="LF135" s="8"/>
      <c r="LG135" s="8"/>
      <c r="LH135" s="8"/>
      <c r="LI135" s="8"/>
      <c r="LJ135" s="8"/>
      <c r="LK135" s="8"/>
      <c r="LL135" s="8"/>
      <c r="LM135" s="8"/>
      <c r="LN135" s="8"/>
      <c r="LO135" s="8"/>
      <c r="LP135" s="8"/>
      <c r="LQ135" s="8"/>
      <c r="LR135" s="8"/>
      <c r="LS135" s="8"/>
      <c r="LT135" s="8"/>
      <c r="LU135" s="8"/>
      <c r="LV135" s="8"/>
      <c r="LW135" s="8"/>
      <c r="LX135" s="8"/>
      <c r="LY135" s="8"/>
      <c r="LZ135" s="8"/>
      <c r="MA135" s="8"/>
      <c r="MB135" s="8"/>
      <c r="MC135" s="8"/>
      <c r="MD135" s="8"/>
      <c r="ME135" s="8"/>
      <c r="MF135" s="8"/>
      <c r="MG135" s="8"/>
      <c r="MH135" s="8"/>
      <c r="MI135" s="8"/>
      <c r="MJ135" s="8"/>
      <c r="MK135" s="8"/>
      <c r="ML135" s="8"/>
      <c r="MM135" s="8"/>
      <c r="MN135" s="8"/>
      <c r="MO135" s="8"/>
      <c r="MP135" s="8"/>
      <c r="MQ135" s="8"/>
      <c r="MR135" s="8"/>
      <c r="MS135" s="8"/>
      <c r="MT135" s="8"/>
      <c r="MU135" s="8"/>
      <c r="MV135" s="8"/>
      <c r="MW135" s="8"/>
      <c r="MX135" s="8"/>
      <c r="MY135" s="8"/>
      <c r="MZ135" s="8"/>
      <c r="NA135" s="8"/>
      <c r="NB135" s="8"/>
      <c r="NC135" s="8"/>
      <c r="ND135" s="8"/>
      <c r="NE135" s="8"/>
      <c r="NF135" s="8"/>
      <c r="NG135" s="8"/>
      <c r="NH135" s="8"/>
      <c r="NI135" s="8"/>
      <c r="NJ135" s="8"/>
      <c r="NK135" s="8"/>
      <c r="NL135" s="8"/>
      <c r="NM135" s="8"/>
      <c r="NN135" s="8"/>
      <c r="NO135" s="8"/>
      <c r="NP135" s="8"/>
      <c r="NQ135" s="8"/>
      <c r="NR135" s="8"/>
      <c r="NS135" s="8"/>
      <c r="NT135" s="8"/>
      <c r="NU135" s="8"/>
      <c r="NV135" s="8"/>
      <c r="NW135" s="8"/>
      <c r="NX135" s="8"/>
      <c r="NY135" s="8"/>
      <c r="NZ135" s="8"/>
      <c r="OA135" s="8"/>
      <c r="OB135" s="8"/>
      <c r="OC135" s="8"/>
      <c r="OD135" s="8"/>
      <c r="OE135" s="8"/>
      <c r="OF135" s="8"/>
      <c r="OG135" s="8"/>
      <c r="OH135" s="8"/>
      <c r="OI135" s="8"/>
      <c r="OJ135" s="8"/>
      <c r="OK135" s="8"/>
      <c r="OL135" s="8"/>
      <c r="OM135" s="8"/>
      <c r="ON135" s="8"/>
      <c r="OO135" s="8"/>
      <c r="OP135" s="8"/>
      <c r="OQ135" s="8"/>
      <c r="OR135" s="8"/>
      <c r="OS135" s="8"/>
      <c r="OT135" s="8"/>
      <c r="OU135" s="8"/>
      <c r="OV135" s="8"/>
      <c r="OW135" s="8"/>
      <c r="OX135" s="8"/>
      <c r="OY135" s="8"/>
      <c r="OZ135" s="8"/>
      <c r="PA135" s="8"/>
      <c r="PB135" s="8"/>
      <c r="PC135" s="8"/>
      <c r="PD135" s="8"/>
      <c r="PE135" s="8"/>
      <c r="PF135" s="8"/>
      <c r="PG135" s="8"/>
      <c r="PH135" s="8"/>
      <c r="PI135" s="8"/>
      <c r="PJ135" s="8"/>
      <c r="PK135" s="8"/>
      <c r="PL135" s="8"/>
      <c r="PM135" s="8"/>
      <c r="PN135" s="8"/>
      <c r="PO135" s="8"/>
      <c r="PP135" s="8"/>
      <c r="PQ135" s="8"/>
      <c r="PR135" s="8"/>
      <c r="PS135" s="8"/>
      <c r="PT135" s="8"/>
      <c r="PU135" s="8"/>
      <c r="PV135" s="8"/>
      <c r="PW135" s="8"/>
      <c r="PX135" s="8"/>
      <c r="PY135" s="8"/>
      <c r="PZ135" s="8"/>
      <c r="QA135" s="8"/>
      <c r="QB135" s="8"/>
      <c r="QC135" s="8"/>
      <c r="QD135" s="8"/>
      <c r="QE135" s="8"/>
      <c r="QF135" s="8"/>
      <c r="QG135" s="8"/>
      <c r="QH135" s="8"/>
      <c r="QI135" s="8"/>
      <c r="QJ135" s="8"/>
      <c r="QK135" s="8"/>
      <c r="QL135" s="8"/>
      <c r="QM135" s="8"/>
      <c r="QN135" s="8"/>
      <c r="QO135" s="8"/>
      <c r="QP135" s="8"/>
      <c r="QQ135" s="8"/>
      <c r="QR135" s="8"/>
      <c r="QS135" s="8"/>
      <c r="QT135" s="8"/>
      <c r="QU135" s="8"/>
      <c r="QV135" s="8"/>
      <c r="QW135" s="8"/>
      <c r="QX135" s="8"/>
      <c r="QY135" s="8"/>
      <c r="QZ135" s="8"/>
      <c r="RA135" s="8"/>
      <c r="RB135" s="8"/>
      <c r="RC135" s="8"/>
      <c r="RD135" s="8"/>
      <c r="RE135" s="8"/>
      <c r="RF135" s="8"/>
      <c r="RG135" s="8"/>
      <c r="RH135" s="8"/>
      <c r="RI135" s="8"/>
      <c r="RJ135" s="8"/>
      <c r="RK135" s="8"/>
      <c r="RL135" s="8"/>
      <c r="RM135" s="8"/>
      <c r="RN135" s="8"/>
      <c r="RO135" s="8"/>
      <c r="RP135" s="8"/>
      <c r="RQ135" s="8"/>
      <c r="RR135" s="8"/>
      <c r="RS135" s="8"/>
      <c r="RT135" s="8"/>
      <c r="RU135" s="8"/>
      <c r="RV135" s="8"/>
      <c r="RW135" s="8"/>
      <c r="RX135" s="8"/>
      <c r="RY135" s="8"/>
      <c r="RZ135" s="8"/>
      <c r="SA135" s="8"/>
      <c r="SB135" s="8"/>
      <c r="SC135" s="8"/>
      <c r="SD135" s="8"/>
      <c r="SE135" s="8"/>
      <c r="SF135" s="8"/>
      <c r="SG135" s="8"/>
      <c r="SH135" s="8"/>
      <c r="SI135" s="8"/>
      <c r="SJ135" s="8"/>
      <c r="SK135" s="8"/>
      <c r="SL135" s="8"/>
      <c r="SM135" s="8"/>
      <c r="SN135" s="8"/>
      <c r="SO135" s="8"/>
      <c r="SP135" s="8"/>
      <c r="SQ135" s="8"/>
      <c r="SR135" s="8"/>
      <c r="SS135" s="8"/>
      <c r="ST135" s="8"/>
      <c r="SU135" s="8"/>
      <c r="SV135" s="8"/>
      <c r="SW135" s="8"/>
      <c r="SX135" s="8"/>
      <c r="SY135" s="8"/>
      <c r="SZ135" s="8"/>
      <c r="TA135" s="8"/>
      <c r="TB135" s="8"/>
      <c r="TC135" s="8"/>
      <c r="TD135" s="8"/>
      <c r="TE135" s="8"/>
      <c r="TF135" s="8"/>
      <c r="TG135" s="8"/>
      <c r="TH135" s="8"/>
      <c r="TI135" s="8"/>
      <c r="TJ135" s="8"/>
      <c r="TK135" s="8"/>
      <c r="TL135" s="8"/>
      <c r="TM135" s="8"/>
      <c r="TN135" s="8"/>
      <c r="TO135" s="8"/>
      <c r="TP135" s="8"/>
      <c r="TQ135" s="8"/>
      <c r="TR135" s="8"/>
      <c r="TS135" s="8"/>
      <c r="TT135" s="8"/>
      <c r="TU135" s="8"/>
      <c r="TV135" s="8"/>
      <c r="TW135" s="8"/>
      <c r="TX135" s="8"/>
      <c r="TY135" s="8"/>
      <c r="TZ135" s="8"/>
      <c r="UA135" s="8"/>
      <c r="UB135" s="8"/>
      <c r="UC135" s="8"/>
      <c r="UD135" s="8"/>
      <c r="UE135" s="8"/>
      <c r="UF135" s="8"/>
      <c r="UG135" s="8"/>
      <c r="UH135" s="8"/>
      <c r="UI135" s="8"/>
      <c r="UJ135" s="8"/>
      <c r="UK135" s="8"/>
      <c r="UL135" s="8"/>
      <c r="UM135" s="8"/>
      <c r="UN135" s="8"/>
      <c r="UO135" s="8"/>
      <c r="UP135" s="8"/>
      <c r="UQ135" s="8"/>
      <c r="UR135" s="8"/>
      <c r="US135" s="8"/>
      <c r="UT135" s="8"/>
      <c r="UU135" s="8"/>
      <c r="UV135" s="8"/>
      <c r="UW135" s="8"/>
      <c r="UX135" s="8"/>
      <c r="UY135" s="8"/>
      <c r="UZ135" s="8"/>
      <c r="VA135" s="8"/>
      <c r="VB135" s="8"/>
      <c r="VC135" s="8"/>
      <c r="VD135" s="8"/>
      <c r="VE135" s="8"/>
      <c r="VF135" s="8"/>
      <c r="VG135" s="8"/>
      <c r="VH135" s="8"/>
      <c r="VI135" s="8"/>
      <c r="VJ135" s="8"/>
      <c r="VK135" s="8"/>
      <c r="VL135" s="8"/>
      <c r="VM135" s="8"/>
      <c r="VN135" s="8"/>
      <c r="VO135" s="8"/>
      <c r="VP135" s="8"/>
      <c r="VQ135" s="8"/>
      <c r="VR135" s="8"/>
      <c r="VS135" s="8"/>
      <c r="VT135" s="8"/>
      <c r="VU135" s="8"/>
      <c r="VV135" s="8"/>
      <c r="VW135" s="8"/>
      <c r="VX135" s="8"/>
      <c r="VY135" s="8"/>
      <c r="VZ135" s="8"/>
      <c r="WA135" s="8"/>
      <c r="WB135" s="8"/>
      <c r="WC135" s="8"/>
      <c r="WD135" s="8"/>
      <c r="WE135" s="8"/>
      <c r="WF135" s="8"/>
      <c r="WG135" s="8"/>
      <c r="WH135" s="8"/>
      <c r="WI135" s="8"/>
      <c r="WJ135" s="8"/>
      <c r="WK135" s="8"/>
      <c r="WL135" s="8"/>
      <c r="WM135" s="8"/>
      <c r="WN135" s="8"/>
      <c r="WO135" s="8"/>
      <c r="WP135" s="8"/>
      <c r="WQ135" s="8"/>
      <c r="WR135" s="8"/>
      <c r="WS135" s="8"/>
      <c r="WT135" s="8"/>
      <c r="WU135" s="8"/>
      <c r="WV135" s="8"/>
      <c r="WW135" s="8"/>
      <c r="WX135" s="8"/>
      <c r="WY135" s="8"/>
      <c r="WZ135" s="8"/>
      <c r="XA135" s="8"/>
      <c r="XB135" s="8"/>
      <c r="XC135" s="8"/>
      <c r="XD135" s="8"/>
      <c r="XE135" s="8"/>
      <c r="XF135" s="8"/>
      <c r="XG135" s="8"/>
      <c r="XH135" s="8"/>
      <c r="XI135" s="8"/>
      <c r="XJ135" s="8"/>
      <c r="XK135" s="8"/>
      <c r="XL135" s="8"/>
      <c r="XM135" s="8"/>
      <c r="XN135" s="8"/>
      <c r="XO135" s="8"/>
      <c r="XP135" s="8"/>
      <c r="XQ135" s="8"/>
      <c r="XR135" s="8"/>
      <c r="XS135" s="8"/>
      <c r="XT135" s="8"/>
      <c r="XU135" s="8"/>
      <c r="XV135" s="8"/>
      <c r="XW135" s="8"/>
      <c r="XX135" s="8"/>
      <c r="XY135" s="8"/>
      <c r="XZ135" s="8"/>
      <c r="YA135" s="8"/>
      <c r="YB135" s="8"/>
      <c r="YC135" s="8"/>
      <c r="YD135" s="8"/>
      <c r="YE135" s="8"/>
      <c r="YF135" s="8"/>
      <c r="YG135" s="8"/>
      <c r="YH135" s="8"/>
      <c r="YI135" s="8"/>
      <c r="YJ135" s="8"/>
      <c r="YK135" s="8"/>
      <c r="YL135" s="8"/>
      <c r="YM135" s="8"/>
      <c r="YN135" s="8"/>
      <c r="YO135" s="8"/>
      <c r="YP135" s="8"/>
      <c r="YQ135" s="8"/>
      <c r="YR135" s="8"/>
      <c r="YS135" s="8"/>
      <c r="YT135" s="8"/>
      <c r="YU135" s="8"/>
      <c r="YV135" s="8"/>
      <c r="YW135" s="8"/>
      <c r="YX135" s="8"/>
      <c r="YY135" s="8"/>
      <c r="YZ135" s="8"/>
      <c r="ZA135" s="8"/>
      <c r="ZB135" s="8"/>
      <c r="ZC135" s="8"/>
      <c r="ZD135" s="8"/>
      <c r="ZE135" s="8"/>
      <c r="ZF135" s="8"/>
      <c r="ZG135" s="8"/>
      <c r="ZH135" s="8"/>
      <c r="ZI135" s="8"/>
      <c r="ZJ135" s="8"/>
      <c r="ZK135" s="8"/>
      <c r="ZL135" s="8"/>
      <c r="ZM135" s="8"/>
      <c r="ZN135" s="8"/>
      <c r="ZO135" s="8"/>
      <c r="ZP135" s="8"/>
      <c r="ZQ135" s="8"/>
      <c r="ZR135" s="8"/>
      <c r="ZS135" s="8"/>
      <c r="ZT135" s="8"/>
      <c r="ZU135" s="8"/>
      <c r="ZV135" s="8"/>
      <c r="ZW135" s="8"/>
      <c r="ZX135" s="8"/>
      <c r="ZY135" s="8"/>
      <c r="ZZ135" s="8"/>
      <c r="AAA135" s="8"/>
      <c r="AAB135" s="8"/>
      <c r="AAC135" s="8"/>
      <c r="AAD135" s="8"/>
      <c r="AAE135" s="8"/>
      <c r="AAF135" s="8"/>
      <c r="AAG135" s="8"/>
      <c r="AAH135" s="8"/>
      <c r="AAI135" s="8"/>
      <c r="AAJ135" s="8"/>
      <c r="AAK135" s="8"/>
      <c r="AAL135" s="8"/>
      <c r="AAM135" s="8"/>
      <c r="AAN135" s="8"/>
      <c r="AAO135" s="8"/>
      <c r="AAP135" s="8"/>
      <c r="AAQ135" s="8"/>
      <c r="AAR135" s="8"/>
      <c r="AAS135" s="8"/>
      <c r="AAT135" s="8"/>
      <c r="AAU135" s="8"/>
      <c r="AAV135" s="8"/>
      <c r="AAW135" s="8"/>
      <c r="AAX135" s="8"/>
      <c r="AAY135" s="8"/>
      <c r="AAZ135" s="8"/>
      <c r="ABA135" s="8"/>
      <c r="ABB135" s="8"/>
      <c r="ABC135" s="8"/>
      <c r="ABD135" s="8"/>
      <c r="ABE135" s="8"/>
      <c r="ABF135" s="8"/>
      <c r="ABG135" s="8"/>
      <c r="ABH135" s="8"/>
      <c r="ABI135" s="8"/>
      <c r="ABJ135" s="8"/>
      <c r="ABK135" s="8"/>
      <c r="ABL135" s="8"/>
      <c r="ABM135" s="8"/>
      <c r="ABN135" s="8"/>
      <c r="ABO135" s="8"/>
      <c r="ABP135" s="8"/>
      <c r="ABQ135" s="8"/>
      <c r="ABR135" s="8"/>
      <c r="ABS135" s="8"/>
      <c r="ABT135" s="8"/>
      <c r="ABU135" s="8"/>
      <c r="ABV135" s="8"/>
      <c r="ABW135" s="8"/>
      <c r="ABX135" s="8"/>
      <c r="ABY135" s="8"/>
      <c r="ABZ135" s="8"/>
      <c r="ACA135" s="8"/>
      <c r="ACB135" s="8"/>
      <c r="ACC135" s="8"/>
      <c r="ACD135" s="8"/>
      <c r="ACE135" s="8"/>
      <c r="ACF135" s="8"/>
      <c r="ACG135" s="8"/>
      <c r="ACH135" s="8"/>
      <c r="ACI135" s="8"/>
      <c r="ACJ135" s="8"/>
      <c r="ACK135" s="8"/>
      <c r="ACL135" s="8"/>
      <c r="ACM135" s="8"/>
      <c r="ACN135" s="8"/>
      <c r="ACO135" s="8"/>
      <c r="ACP135" s="8"/>
      <c r="ACQ135" s="8"/>
      <c r="ACR135" s="8"/>
      <c r="ACS135" s="8"/>
      <c r="ACT135" s="8"/>
      <c r="ACU135" s="8"/>
      <c r="ACV135" s="8"/>
      <c r="ACW135" s="8"/>
      <c r="ACX135" s="8"/>
      <c r="ACY135" s="8"/>
      <c r="ACZ135" s="8"/>
      <c r="ADA135" s="8"/>
      <c r="ADB135" s="8"/>
      <c r="ADC135" s="8"/>
      <c r="ADD135" s="8"/>
      <c r="ADE135" s="8"/>
      <c r="ADF135" s="8"/>
      <c r="ADG135" s="8"/>
      <c r="ADH135" s="8"/>
      <c r="ADI135" s="8"/>
      <c r="ADJ135" s="8"/>
      <c r="ADK135" s="8"/>
      <c r="ADL135" s="8"/>
      <c r="ADM135" s="8"/>
      <c r="ADN135" s="8"/>
      <c r="ADO135" s="8"/>
      <c r="ADP135" s="8"/>
      <c r="ADQ135" s="8"/>
      <c r="ADR135" s="8"/>
      <c r="ADS135" s="8"/>
      <c r="ADT135" s="8"/>
      <c r="ADU135" s="8"/>
      <c r="ADV135" s="8"/>
      <c r="ADW135" s="8"/>
      <c r="ADX135" s="8"/>
      <c r="ADY135" s="8"/>
      <c r="ADZ135" s="8"/>
      <c r="AEA135" s="8"/>
      <c r="AEB135" s="8"/>
      <c r="AEC135" s="8"/>
      <c r="AED135" s="8"/>
      <c r="AEE135" s="8"/>
      <c r="AEF135" s="8"/>
      <c r="AEG135" s="8"/>
      <c r="AEH135" s="8"/>
      <c r="AEI135" s="8"/>
      <c r="AEJ135" s="8"/>
      <c r="AEK135" s="8"/>
      <c r="AEL135" s="8"/>
      <c r="AEM135" s="8"/>
      <c r="AEN135" s="8"/>
      <c r="AEO135" s="8"/>
      <c r="AEP135" s="8"/>
      <c r="AEQ135" s="8"/>
      <c r="AER135" s="8"/>
      <c r="AES135" s="8"/>
      <c r="AET135" s="8"/>
      <c r="AEU135" s="8"/>
      <c r="AEV135" s="8"/>
      <c r="AEW135" s="8"/>
      <c r="AEX135" s="8"/>
      <c r="AEY135" s="8"/>
      <c r="AEZ135" s="8"/>
      <c r="AFA135" s="8"/>
      <c r="AFB135" s="8"/>
      <c r="AFC135" s="8"/>
      <c r="AFD135" s="8"/>
      <c r="AFE135" s="8"/>
      <c r="AFF135" s="8"/>
      <c r="AFG135" s="8"/>
      <c r="AFH135" s="8"/>
      <c r="AFI135" s="8"/>
      <c r="AFJ135" s="8"/>
      <c r="AFK135" s="8"/>
      <c r="AFL135" s="8"/>
      <c r="AFM135" s="8"/>
      <c r="AFN135" s="8"/>
      <c r="AFO135" s="8"/>
      <c r="AFP135" s="8"/>
      <c r="AFQ135" s="8"/>
      <c r="AFR135" s="8"/>
      <c r="AFS135" s="8"/>
      <c r="AFT135" s="8"/>
      <c r="AFU135" s="8"/>
      <c r="AFV135" s="8"/>
      <c r="AFW135" s="8"/>
      <c r="AFX135" s="8"/>
      <c r="AFY135" s="8"/>
      <c r="AFZ135" s="8"/>
      <c r="AGA135" s="8"/>
      <c r="AGB135" s="8"/>
      <c r="AGC135" s="8"/>
      <c r="AGD135" s="8"/>
      <c r="AGE135" s="8"/>
      <c r="AGF135" s="8"/>
      <c r="AGG135" s="8"/>
      <c r="AGH135" s="8"/>
      <c r="AGI135" s="8"/>
      <c r="AGJ135" s="8"/>
      <c r="AGK135" s="8"/>
      <c r="AGL135" s="8"/>
      <c r="AGM135" s="8"/>
      <c r="AGN135" s="8"/>
      <c r="AGO135" s="8"/>
      <c r="AGP135" s="8"/>
      <c r="AGQ135" s="8"/>
      <c r="AGR135" s="8"/>
      <c r="AGS135" s="8"/>
      <c r="AGT135" s="8"/>
      <c r="AGU135" s="8"/>
      <c r="AGV135" s="8"/>
      <c r="AGW135" s="8"/>
      <c r="AGX135" s="8"/>
      <c r="AGY135" s="8"/>
      <c r="AGZ135" s="8"/>
      <c r="AHA135" s="8"/>
      <c r="AHB135" s="8"/>
      <c r="AHC135" s="8"/>
      <c r="AHD135" s="8"/>
      <c r="AHE135" s="8"/>
      <c r="AHF135" s="8"/>
      <c r="AHG135" s="8"/>
      <c r="AHH135" s="8"/>
      <c r="AHI135" s="8"/>
      <c r="AHJ135" s="8"/>
      <c r="AHK135" s="8"/>
      <c r="AHL135" s="8"/>
      <c r="AHM135" s="8"/>
      <c r="AHN135" s="8"/>
      <c r="AHO135" s="8"/>
      <c r="AHP135" s="8"/>
      <c r="AHQ135" s="8"/>
      <c r="AHR135" s="8"/>
      <c r="AHS135" s="8"/>
      <c r="AHT135" s="8"/>
      <c r="AHU135" s="8"/>
      <c r="AHV135" s="8"/>
      <c r="AHW135" s="8"/>
      <c r="AHX135" s="8"/>
      <c r="AHY135" s="8"/>
      <c r="AHZ135" s="8"/>
      <c r="AIA135" s="8"/>
      <c r="AIB135" s="8"/>
      <c r="AIC135" s="8"/>
      <c r="AID135" s="8"/>
      <c r="AIE135" s="8"/>
      <c r="AIF135" s="8"/>
      <c r="AIG135" s="8"/>
      <c r="AIH135" s="8"/>
      <c r="AII135" s="8"/>
      <c r="AIJ135" s="8"/>
      <c r="AIK135" s="8"/>
      <c r="AIL135" s="8"/>
      <c r="AIM135" s="8"/>
      <c r="AIN135" s="8"/>
      <c r="AIO135" s="8"/>
      <c r="AIP135" s="8"/>
      <c r="AIQ135" s="8"/>
      <c r="AIR135" s="8"/>
      <c r="AIS135" s="8"/>
      <c r="AIT135" s="8"/>
      <c r="AIU135" s="8"/>
      <c r="AIV135" s="8"/>
      <c r="AIW135" s="8"/>
      <c r="AIX135" s="8"/>
      <c r="AIY135" s="8"/>
      <c r="AIZ135" s="8"/>
      <c r="AJA135" s="8"/>
      <c r="AJB135" s="8"/>
      <c r="AJC135" s="8"/>
      <c r="AJD135" s="8"/>
      <c r="AJE135" s="8"/>
      <c r="AJF135" s="8"/>
      <c r="AJG135" s="8"/>
      <c r="AJH135" s="8"/>
      <c r="AJI135" s="8"/>
      <c r="AJJ135" s="8"/>
      <c r="AJK135" s="8"/>
      <c r="AJL135" s="8"/>
      <c r="AJM135" s="8"/>
      <c r="AJN135" s="8"/>
      <c r="AJO135" s="8"/>
      <c r="AJP135" s="8"/>
      <c r="AJQ135" s="8"/>
      <c r="AJR135" s="8"/>
      <c r="AJS135" s="8"/>
      <c r="AJT135" s="8"/>
      <c r="AJU135" s="8"/>
      <c r="AJV135" s="8"/>
      <c r="AJW135" s="8"/>
      <c r="AJX135" s="8"/>
      <c r="AJY135" s="8"/>
      <c r="AJZ135" s="8"/>
      <c r="AKA135" s="8"/>
      <c r="AKB135" s="8"/>
      <c r="AKC135" s="8"/>
      <c r="AKD135" s="8"/>
      <c r="AKE135" s="8"/>
      <c r="AKF135" s="8"/>
      <c r="AKG135" s="8"/>
      <c r="AKH135" s="8"/>
      <c r="AKI135" s="8"/>
      <c r="AKJ135" s="8"/>
      <c r="AKK135" s="8"/>
      <c r="AKL135" s="8"/>
      <c r="AKM135" s="8"/>
      <c r="AKN135" s="8"/>
      <c r="AKO135" s="8"/>
      <c r="AKP135" s="8"/>
      <c r="AKQ135" s="8"/>
      <c r="AKR135" s="8"/>
      <c r="AKS135" s="8"/>
      <c r="AKT135" s="8"/>
      <c r="AKU135" s="8"/>
      <c r="AKV135" s="8"/>
      <c r="AKW135" s="8"/>
      <c r="AKX135" s="8"/>
      <c r="AKY135" s="8"/>
      <c r="AKZ135" s="8"/>
      <c r="ALA135" s="8"/>
      <c r="ALB135" s="8"/>
      <c r="ALC135" s="8"/>
      <c r="ALD135" s="8"/>
      <c r="ALE135" s="8"/>
      <c r="ALF135" s="8"/>
      <c r="ALG135" s="8"/>
      <c r="ALH135" s="8"/>
      <c r="ALI135" s="8"/>
      <c r="ALJ135" s="8"/>
      <c r="ALK135" s="8"/>
      <c r="ALL135" s="8"/>
      <c r="ALM135" s="8"/>
      <c r="ALN135" s="8"/>
      <c r="ALO135" s="8"/>
      <c r="ALP135" s="8"/>
      <c r="ALQ135" s="8"/>
      <c r="ALR135" s="8"/>
      <c r="ALS135" s="8"/>
      <c r="ALT135" s="8"/>
      <c r="ALU135" s="8"/>
      <c r="ALV135" s="8"/>
      <c r="ALW135" s="8"/>
      <c r="ALX135" s="8"/>
      <c r="ALY135" s="8"/>
      <c r="ALZ135" s="8"/>
      <c r="AMA135" s="8"/>
      <c r="AMB135" s="8"/>
      <c r="AMC135" s="8"/>
      <c r="AMD135" s="8"/>
      <c r="AME135" s="8"/>
    </row>
    <row r="136" spans="1:1019" s="158" customFormat="1" ht="15.75">
      <c r="A136" s="224"/>
      <c r="B136" s="225"/>
      <c r="C136" s="236"/>
      <c r="D136" s="236"/>
      <c r="E136" s="236"/>
      <c r="F136" s="237"/>
      <c r="G136" s="228"/>
      <c r="H136" s="238"/>
      <c r="I136" s="230" t="b">
        <f t="shared" si="26"/>
        <v>0</v>
      </c>
      <c r="J136" s="231" t="e">
        <f>VLOOKUP(G136,'3. Fiche prépa conv APL_RS'!$B$33:$H$39,IF(LEFT(A136,3)="PLS",6,IF(LEFT(A136,4)="PLUS",2,IF(LEFT(A136,4)="PLAI",4))))</f>
        <v>#N/A</v>
      </c>
      <c r="K136" s="232"/>
      <c r="L136" s="232"/>
      <c r="M136" s="233">
        <f t="shared" si="30"/>
        <v>0</v>
      </c>
      <c r="N136" s="234"/>
      <c r="O136" s="233" t="str">
        <f>IF($A136="PLAI-adapté",IF($M$8=2,VLOOKUP($N136,Données!$H$6:$L$11,5,0),VLOOKUP($N136,Données!$H$6:$L$11,4,0)),"")</f>
        <v/>
      </c>
      <c r="P136" s="235" t="str">
        <f t="shared" si="31"/>
        <v/>
      </c>
      <c r="Q136" s="403" t="str">
        <f t="shared" si="29"/>
        <v/>
      </c>
      <c r="R136" s="209"/>
      <c r="S136" s="15"/>
      <c r="T136" s="8"/>
      <c r="U136" s="8"/>
      <c r="V136" s="8"/>
      <c r="W136" s="8"/>
      <c r="X136" s="50"/>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c r="HH136" s="8"/>
      <c r="HI136" s="8"/>
      <c r="HJ136" s="8"/>
      <c r="HK136" s="8"/>
      <c r="HL136" s="8"/>
      <c r="HM136" s="8"/>
      <c r="HN136" s="8"/>
      <c r="HO136" s="8"/>
      <c r="HP136" s="8"/>
      <c r="HQ136" s="8"/>
      <c r="HR136" s="8"/>
      <c r="HS136" s="8"/>
      <c r="HT136" s="8"/>
      <c r="HU136" s="8"/>
      <c r="HV136" s="8"/>
      <c r="HW136" s="8"/>
      <c r="HX136" s="8"/>
      <c r="HY136" s="8"/>
      <c r="HZ136" s="8"/>
      <c r="IA136" s="8"/>
      <c r="IB136" s="8"/>
      <c r="IC136" s="8"/>
      <c r="ID136" s="8"/>
      <c r="IE136" s="8"/>
      <c r="IF136" s="8"/>
      <c r="IG136" s="8"/>
      <c r="IH136" s="8"/>
      <c r="II136" s="8"/>
      <c r="IJ136" s="8"/>
      <c r="IK136" s="8"/>
      <c r="IL136" s="8"/>
      <c r="IM136" s="8"/>
      <c r="IN136" s="8"/>
      <c r="IO136" s="8"/>
      <c r="IP136" s="8"/>
      <c r="IQ136" s="8"/>
      <c r="IR136" s="8"/>
      <c r="IS136" s="8"/>
      <c r="IT136" s="8"/>
      <c r="IU136" s="8"/>
      <c r="IV136" s="8"/>
      <c r="IW136" s="8"/>
      <c r="IX136" s="8"/>
      <c r="IY136" s="8"/>
      <c r="IZ136" s="8"/>
      <c r="JA136" s="8"/>
      <c r="JB136" s="8"/>
      <c r="JC136" s="8"/>
      <c r="JD136" s="8"/>
      <c r="JE136" s="8"/>
      <c r="JF136" s="8"/>
      <c r="JG136" s="8"/>
      <c r="JH136" s="8"/>
      <c r="JI136" s="8"/>
      <c r="JJ136" s="8"/>
      <c r="JK136" s="8"/>
      <c r="JL136" s="8"/>
      <c r="JM136" s="8"/>
      <c r="JN136" s="8"/>
      <c r="JO136" s="8"/>
      <c r="JP136" s="8"/>
      <c r="JQ136" s="8"/>
      <c r="JR136" s="8"/>
      <c r="JS136" s="8"/>
      <c r="JT136" s="8"/>
      <c r="JU136" s="8"/>
      <c r="JV136" s="8"/>
      <c r="JW136" s="8"/>
      <c r="JX136" s="8"/>
      <c r="JY136" s="8"/>
      <c r="JZ136" s="8"/>
      <c r="KA136" s="8"/>
      <c r="KB136" s="8"/>
      <c r="KC136" s="8"/>
      <c r="KD136" s="8"/>
      <c r="KE136" s="8"/>
      <c r="KF136" s="8"/>
      <c r="KG136" s="8"/>
      <c r="KH136" s="8"/>
      <c r="KI136" s="8"/>
      <c r="KJ136" s="8"/>
      <c r="KK136" s="8"/>
      <c r="KL136" s="8"/>
      <c r="KM136" s="8"/>
      <c r="KN136" s="8"/>
      <c r="KO136" s="8"/>
      <c r="KP136" s="8"/>
      <c r="KQ136" s="8"/>
      <c r="KR136" s="8"/>
      <c r="KS136" s="8"/>
      <c r="KT136" s="8"/>
      <c r="KU136" s="8"/>
      <c r="KV136" s="8"/>
      <c r="KW136" s="8"/>
      <c r="KX136" s="8"/>
      <c r="KY136" s="8"/>
      <c r="KZ136" s="8"/>
      <c r="LA136" s="8"/>
      <c r="LB136" s="8"/>
      <c r="LC136" s="8"/>
      <c r="LD136" s="8"/>
      <c r="LE136" s="8"/>
      <c r="LF136" s="8"/>
      <c r="LG136" s="8"/>
      <c r="LH136" s="8"/>
      <c r="LI136" s="8"/>
      <c r="LJ136" s="8"/>
      <c r="LK136" s="8"/>
      <c r="LL136" s="8"/>
      <c r="LM136" s="8"/>
      <c r="LN136" s="8"/>
      <c r="LO136" s="8"/>
      <c r="LP136" s="8"/>
      <c r="LQ136" s="8"/>
      <c r="LR136" s="8"/>
      <c r="LS136" s="8"/>
      <c r="LT136" s="8"/>
      <c r="LU136" s="8"/>
      <c r="LV136" s="8"/>
      <c r="LW136" s="8"/>
      <c r="LX136" s="8"/>
      <c r="LY136" s="8"/>
      <c r="LZ136" s="8"/>
      <c r="MA136" s="8"/>
      <c r="MB136" s="8"/>
      <c r="MC136" s="8"/>
      <c r="MD136" s="8"/>
      <c r="ME136" s="8"/>
      <c r="MF136" s="8"/>
      <c r="MG136" s="8"/>
      <c r="MH136" s="8"/>
      <c r="MI136" s="8"/>
      <c r="MJ136" s="8"/>
      <c r="MK136" s="8"/>
      <c r="ML136" s="8"/>
      <c r="MM136" s="8"/>
      <c r="MN136" s="8"/>
      <c r="MO136" s="8"/>
      <c r="MP136" s="8"/>
      <c r="MQ136" s="8"/>
      <c r="MR136" s="8"/>
      <c r="MS136" s="8"/>
      <c r="MT136" s="8"/>
      <c r="MU136" s="8"/>
      <c r="MV136" s="8"/>
      <c r="MW136" s="8"/>
      <c r="MX136" s="8"/>
      <c r="MY136" s="8"/>
      <c r="MZ136" s="8"/>
      <c r="NA136" s="8"/>
      <c r="NB136" s="8"/>
      <c r="NC136" s="8"/>
      <c r="ND136" s="8"/>
      <c r="NE136" s="8"/>
      <c r="NF136" s="8"/>
      <c r="NG136" s="8"/>
      <c r="NH136" s="8"/>
      <c r="NI136" s="8"/>
      <c r="NJ136" s="8"/>
      <c r="NK136" s="8"/>
      <c r="NL136" s="8"/>
      <c r="NM136" s="8"/>
      <c r="NN136" s="8"/>
      <c r="NO136" s="8"/>
      <c r="NP136" s="8"/>
      <c r="NQ136" s="8"/>
      <c r="NR136" s="8"/>
      <c r="NS136" s="8"/>
      <c r="NT136" s="8"/>
      <c r="NU136" s="8"/>
      <c r="NV136" s="8"/>
      <c r="NW136" s="8"/>
      <c r="NX136" s="8"/>
      <c r="NY136" s="8"/>
      <c r="NZ136" s="8"/>
      <c r="OA136" s="8"/>
      <c r="OB136" s="8"/>
      <c r="OC136" s="8"/>
      <c r="OD136" s="8"/>
      <c r="OE136" s="8"/>
      <c r="OF136" s="8"/>
      <c r="OG136" s="8"/>
      <c r="OH136" s="8"/>
      <c r="OI136" s="8"/>
      <c r="OJ136" s="8"/>
      <c r="OK136" s="8"/>
      <c r="OL136" s="8"/>
      <c r="OM136" s="8"/>
      <c r="ON136" s="8"/>
      <c r="OO136" s="8"/>
      <c r="OP136" s="8"/>
      <c r="OQ136" s="8"/>
      <c r="OR136" s="8"/>
      <c r="OS136" s="8"/>
      <c r="OT136" s="8"/>
      <c r="OU136" s="8"/>
      <c r="OV136" s="8"/>
      <c r="OW136" s="8"/>
      <c r="OX136" s="8"/>
      <c r="OY136" s="8"/>
      <c r="OZ136" s="8"/>
      <c r="PA136" s="8"/>
      <c r="PB136" s="8"/>
      <c r="PC136" s="8"/>
      <c r="PD136" s="8"/>
      <c r="PE136" s="8"/>
      <c r="PF136" s="8"/>
      <c r="PG136" s="8"/>
      <c r="PH136" s="8"/>
      <c r="PI136" s="8"/>
      <c r="PJ136" s="8"/>
      <c r="PK136" s="8"/>
      <c r="PL136" s="8"/>
      <c r="PM136" s="8"/>
      <c r="PN136" s="8"/>
      <c r="PO136" s="8"/>
      <c r="PP136" s="8"/>
      <c r="PQ136" s="8"/>
      <c r="PR136" s="8"/>
      <c r="PS136" s="8"/>
      <c r="PT136" s="8"/>
      <c r="PU136" s="8"/>
      <c r="PV136" s="8"/>
      <c r="PW136" s="8"/>
      <c r="PX136" s="8"/>
      <c r="PY136" s="8"/>
      <c r="PZ136" s="8"/>
      <c r="QA136" s="8"/>
      <c r="QB136" s="8"/>
      <c r="QC136" s="8"/>
      <c r="QD136" s="8"/>
      <c r="QE136" s="8"/>
      <c r="QF136" s="8"/>
      <c r="QG136" s="8"/>
      <c r="QH136" s="8"/>
      <c r="QI136" s="8"/>
      <c r="QJ136" s="8"/>
      <c r="QK136" s="8"/>
      <c r="QL136" s="8"/>
      <c r="QM136" s="8"/>
      <c r="QN136" s="8"/>
      <c r="QO136" s="8"/>
      <c r="QP136" s="8"/>
      <c r="QQ136" s="8"/>
      <c r="QR136" s="8"/>
      <c r="QS136" s="8"/>
      <c r="QT136" s="8"/>
      <c r="QU136" s="8"/>
      <c r="QV136" s="8"/>
      <c r="QW136" s="8"/>
      <c r="QX136" s="8"/>
      <c r="QY136" s="8"/>
      <c r="QZ136" s="8"/>
      <c r="RA136" s="8"/>
      <c r="RB136" s="8"/>
      <c r="RC136" s="8"/>
      <c r="RD136" s="8"/>
      <c r="RE136" s="8"/>
      <c r="RF136" s="8"/>
      <c r="RG136" s="8"/>
      <c r="RH136" s="8"/>
      <c r="RI136" s="8"/>
      <c r="RJ136" s="8"/>
      <c r="RK136" s="8"/>
      <c r="RL136" s="8"/>
      <c r="RM136" s="8"/>
      <c r="RN136" s="8"/>
      <c r="RO136" s="8"/>
      <c r="RP136" s="8"/>
      <c r="RQ136" s="8"/>
      <c r="RR136" s="8"/>
      <c r="RS136" s="8"/>
      <c r="RT136" s="8"/>
      <c r="RU136" s="8"/>
      <c r="RV136" s="8"/>
      <c r="RW136" s="8"/>
      <c r="RX136" s="8"/>
      <c r="RY136" s="8"/>
      <c r="RZ136" s="8"/>
      <c r="SA136" s="8"/>
      <c r="SB136" s="8"/>
      <c r="SC136" s="8"/>
      <c r="SD136" s="8"/>
      <c r="SE136" s="8"/>
      <c r="SF136" s="8"/>
      <c r="SG136" s="8"/>
      <c r="SH136" s="8"/>
      <c r="SI136" s="8"/>
      <c r="SJ136" s="8"/>
      <c r="SK136" s="8"/>
      <c r="SL136" s="8"/>
      <c r="SM136" s="8"/>
      <c r="SN136" s="8"/>
      <c r="SO136" s="8"/>
      <c r="SP136" s="8"/>
      <c r="SQ136" s="8"/>
      <c r="SR136" s="8"/>
      <c r="SS136" s="8"/>
      <c r="ST136" s="8"/>
      <c r="SU136" s="8"/>
      <c r="SV136" s="8"/>
      <c r="SW136" s="8"/>
      <c r="SX136" s="8"/>
      <c r="SY136" s="8"/>
      <c r="SZ136" s="8"/>
      <c r="TA136" s="8"/>
      <c r="TB136" s="8"/>
      <c r="TC136" s="8"/>
      <c r="TD136" s="8"/>
      <c r="TE136" s="8"/>
      <c r="TF136" s="8"/>
      <c r="TG136" s="8"/>
      <c r="TH136" s="8"/>
      <c r="TI136" s="8"/>
      <c r="TJ136" s="8"/>
      <c r="TK136" s="8"/>
      <c r="TL136" s="8"/>
      <c r="TM136" s="8"/>
      <c r="TN136" s="8"/>
      <c r="TO136" s="8"/>
      <c r="TP136" s="8"/>
      <c r="TQ136" s="8"/>
      <c r="TR136" s="8"/>
      <c r="TS136" s="8"/>
      <c r="TT136" s="8"/>
      <c r="TU136" s="8"/>
      <c r="TV136" s="8"/>
      <c r="TW136" s="8"/>
      <c r="TX136" s="8"/>
      <c r="TY136" s="8"/>
      <c r="TZ136" s="8"/>
      <c r="UA136" s="8"/>
      <c r="UB136" s="8"/>
      <c r="UC136" s="8"/>
      <c r="UD136" s="8"/>
      <c r="UE136" s="8"/>
      <c r="UF136" s="8"/>
      <c r="UG136" s="8"/>
      <c r="UH136" s="8"/>
      <c r="UI136" s="8"/>
      <c r="UJ136" s="8"/>
      <c r="UK136" s="8"/>
      <c r="UL136" s="8"/>
      <c r="UM136" s="8"/>
      <c r="UN136" s="8"/>
      <c r="UO136" s="8"/>
      <c r="UP136" s="8"/>
      <c r="UQ136" s="8"/>
      <c r="UR136" s="8"/>
      <c r="US136" s="8"/>
      <c r="UT136" s="8"/>
      <c r="UU136" s="8"/>
      <c r="UV136" s="8"/>
      <c r="UW136" s="8"/>
      <c r="UX136" s="8"/>
      <c r="UY136" s="8"/>
      <c r="UZ136" s="8"/>
      <c r="VA136" s="8"/>
      <c r="VB136" s="8"/>
      <c r="VC136" s="8"/>
      <c r="VD136" s="8"/>
      <c r="VE136" s="8"/>
      <c r="VF136" s="8"/>
      <c r="VG136" s="8"/>
      <c r="VH136" s="8"/>
      <c r="VI136" s="8"/>
      <c r="VJ136" s="8"/>
      <c r="VK136" s="8"/>
      <c r="VL136" s="8"/>
      <c r="VM136" s="8"/>
      <c r="VN136" s="8"/>
      <c r="VO136" s="8"/>
      <c r="VP136" s="8"/>
      <c r="VQ136" s="8"/>
      <c r="VR136" s="8"/>
      <c r="VS136" s="8"/>
      <c r="VT136" s="8"/>
      <c r="VU136" s="8"/>
      <c r="VV136" s="8"/>
      <c r="VW136" s="8"/>
      <c r="VX136" s="8"/>
      <c r="VY136" s="8"/>
      <c r="VZ136" s="8"/>
      <c r="WA136" s="8"/>
      <c r="WB136" s="8"/>
      <c r="WC136" s="8"/>
      <c r="WD136" s="8"/>
      <c r="WE136" s="8"/>
      <c r="WF136" s="8"/>
      <c r="WG136" s="8"/>
      <c r="WH136" s="8"/>
      <c r="WI136" s="8"/>
      <c r="WJ136" s="8"/>
      <c r="WK136" s="8"/>
      <c r="WL136" s="8"/>
      <c r="WM136" s="8"/>
      <c r="WN136" s="8"/>
      <c r="WO136" s="8"/>
      <c r="WP136" s="8"/>
      <c r="WQ136" s="8"/>
      <c r="WR136" s="8"/>
      <c r="WS136" s="8"/>
      <c r="WT136" s="8"/>
      <c r="WU136" s="8"/>
      <c r="WV136" s="8"/>
      <c r="WW136" s="8"/>
      <c r="WX136" s="8"/>
      <c r="WY136" s="8"/>
      <c r="WZ136" s="8"/>
      <c r="XA136" s="8"/>
      <c r="XB136" s="8"/>
      <c r="XC136" s="8"/>
      <c r="XD136" s="8"/>
      <c r="XE136" s="8"/>
      <c r="XF136" s="8"/>
      <c r="XG136" s="8"/>
      <c r="XH136" s="8"/>
      <c r="XI136" s="8"/>
      <c r="XJ136" s="8"/>
      <c r="XK136" s="8"/>
      <c r="XL136" s="8"/>
      <c r="XM136" s="8"/>
      <c r="XN136" s="8"/>
      <c r="XO136" s="8"/>
      <c r="XP136" s="8"/>
      <c r="XQ136" s="8"/>
      <c r="XR136" s="8"/>
      <c r="XS136" s="8"/>
      <c r="XT136" s="8"/>
      <c r="XU136" s="8"/>
      <c r="XV136" s="8"/>
      <c r="XW136" s="8"/>
      <c r="XX136" s="8"/>
      <c r="XY136" s="8"/>
      <c r="XZ136" s="8"/>
      <c r="YA136" s="8"/>
      <c r="YB136" s="8"/>
      <c r="YC136" s="8"/>
      <c r="YD136" s="8"/>
      <c r="YE136" s="8"/>
      <c r="YF136" s="8"/>
      <c r="YG136" s="8"/>
      <c r="YH136" s="8"/>
      <c r="YI136" s="8"/>
      <c r="YJ136" s="8"/>
      <c r="YK136" s="8"/>
      <c r="YL136" s="8"/>
      <c r="YM136" s="8"/>
      <c r="YN136" s="8"/>
      <c r="YO136" s="8"/>
      <c r="YP136" s="8"/>
      <c r="YQ136" s="8"/>
      <c r="YR136" s="8"/>
      <c r="YS136" s="8"/>
      <c r="YT136" s="8"/>
      <c r="YU136" s="8"/>
      <c r="YV136" s="8"/>
      <c r="YW136" s="8"/>
      <c r="YX136" s="8"/>
      <c r="YY136" s="8"/>
      <c r="YZ136" s="8"/>
      <c r="ZA136" s="8"/>
      <c r="ZB136" s="8"/>
      <c r="ZC136" s="8"/>
      <c r="ZD136" s="8"/>
      <c r="ZE136" s="8"/>
      <c r="ZF136" s="8"/>
      <c r="ZG136" s="8"/>
      <c r="ZH136" s="8"/>
      <c r="ZI136" s="8"/>
      <c r="ZJ136" s="8"/>
      <c r="ZK136" s="8"/>
      <c r="ZL136" s="8"/>
      <c r="ZM136" s="8"/>
      <c r="ZN136" s="8"/>
      <c r="ZO136" s="8"/>
      <c r="ZP136" s="8"/>
      <c r="ZQ136" s="8"/>
      <c r="ZR136" s="8"/>
      <c r="ZS136" s="8"/>
      <c r="ZT136" s="8"/>
      <c r="ZU136" s="8"/>
      <c r="ZV136" s="8"/>
      <c r="ZW136" s="8"/>
      <c r="ZX136" s="8"/>
      <c r="ZY136" s="8"/>
      <c r="ZZ136" s="8"/>
      <c r="AAA136" s="8"/>
      <c r="AAB136" s="8"/>
      <c r="AAC136" s="8"/>
      <c r="AAD136" s="8"/>
      <c r="AAE136" s="8"/>
      <c r="AAF136" s="8"/>
      <c r="AAG136" s="8"/>
      <c r="AAH136" s="8"/>
      <c r="AAI136" s="8"/>
      <c r="AAJ136" s="8"/>
      <c r="AAK136" s="8"/>
      <c r="AAL136" s="8"/>
      <c r="AAM136" s="8"/>
      <c r="AAN136" s="8"/>
      <c r="AAO136" s="8"/>
      <c r="AAP136" s="8"/>
      <c r="AAQ136" s="8"/>
      <c r="AAR136" s="8"/>
      <c r="AAS136" s="8"/>
      <c r="AAT136" s="8"/>
      <c r="AAU136" s="8"/>
      <c r="AAV136" s="8"/>
      <c r="AAW136" s="8"/>
      <c r="AAX136" s="8"/>
      <c r="AAY136" s="8"/>
      <c r="AAZ136" s="8"/>
      <c r="ABA136" s="8"/>
      <c r="ABB136" s="8"/>
      <c r="ABC136" s="8"/>
      <c r="ABD136" s="8"/>
      <c r="ABE136" s="8"/>
      <c r="ABF136" s="8"/>
      <c r="ABG136" s="8"/>
      <c r="ABH136" s="8"/>
      <c r="ABI136" s="8"/>
      <c r="ABJ136" s="8"/>
      <c r="ABK136" s="8"/>
      <c r="ABL136" s="8"/>
      <c r="ABM136" s="8"/>
      <c r="ABN136" s="8"/>
      <c r="ABO136" s="8"/>
      <c r="ABP136" s="8"/>
      <c r="ABQ136" s="8"/>
      <c r="ABR136" s="8"/>
      <c r="ABS136" s="8"/>
      <c r="ABT136" s="8"/>
      <c r="ABU136" s="8"/>
      <c r="ABV136" s="8"/>
      <c r="ABW136" s="8"/>
      <c r="ABX136" s="8"/>
      <c r="ABY136" s="8"/>
      <c r="ABZ136" s="8"/>
      <c r="ACA136" s="8"/>
      <c r="ACB136" s="8"/>
      <c r="ACC136" s="8"/>
      <c r="ACD136" s="8"/>
      <c r="ACE136" s="8"/>
      <c r="ACF136" s="8"/>
      <c r="ACG136" s="8"/>
      <c r="ACH136" s="8"/>
      <c r="ACI136" s="8"/>
      <c r="ACJ136" s="8"/>
      <c r="ACK136" s="8"/>
      <c r="ACL136" s="8"/>
      <c r="ACM136" s="8"/>
      <c r="ACN136" s="8"/>
      <c r="ACO136" s="8"/>
      <c r="ACP136" s="8"/>
      <c r="ACQ136" s="8"/>
      <c r="ACR136" s="8"/>
      <c r="ACS136" s="8"/>
      <c r="ACT136" s="8"/>
      <c r="ACU136" s="8"/>
      <c r="ACV136" s="8"/>
      <c r="ACW136" s="8"/>
      <c r="ACX136" s="8"/>
      <c r="ACY136" s="8"/>
      <c r="ACZ136" s="8"/>
      <c r="ADA136" s="8"/>
      <c r="ADB136" s="8"/>
      <c r="ADC136" s="8"/>
      <c r="ADD136" s="8"/>
      <c r="ADE136" s="8"/>
      <c r="ADF136" s="8"/>
      <c r="ADG136" s="8"/>
      <c r="ADH136" s="8"/>
      <c r="ADI136" s="8"/>
      <c r="ADJ136" s="8"/>
      <c r="ADK136" s="8"/>
      <c r="ADL136" s="8"/>
      <c r="ADM136" s="8"/>
      <c r="ADN136" s="8"/>
      <c r="ADO136" s="8"/>
      <c r="ADP136" s="8"/>
      <c r="ADQ136" s="8"/>
      <c r="ADR136" s="8"/>
      <c r="ADS136" s="8"/>
      <c r="ADT136" s="8"/>
      <c r="ADU136" s="8"/>
      <c r="ADV136" s="8"/>
      <c r="ADW136" s="8"/>
      <c r="ADX136" s="8"/>
      <c r="ADY136" s="8"/>
      <c r="ADZ136" s="8"/>
      <c r="AEA136" s="8"/>
      <c r="AEB136" s="8"/>
      <c r="AEC136" s="8"/>
      <c r="AED136" s="8"/>
      <c r="AEE136" s="8"/>
      <c r="AEF136" s="8"/>
      <c r="AEG136" s="8"/>
      <c r="AEH136" s="8"/>
      <c r="AEI136" s="8"/>
      <c r="AEJ136" s="8"/>
      <c r="AEK136" s="8"/>
      <c r="AEL136" s="8"/>
      <c r="AEM136" s="8"/>
      <c r="AEN136" s="8"/>
      <c r="AEO136" s="8"/>
      <c r="AEP136" s="8"/>
      <c r="AEQ136" s="8"/>
      <c r="AER136" s="8"/>
      <c r="AES136" s="8"/>
      <c r="AET136" s="8"/>
      <c r="AEU136" s="8"/>
      <c r="AEV136" s="8"/>
      <c r="AEW136" s="8"/>
      <c r="AEX136" s="8"/>
      <c r="AEY136" s="8"/>
      <c r="AEZ136" s="8"/>
      <c r="AFA136" s="8"/>
      <c r="AFB136" s="8"/>
      <c r="AFC136" s="8"/>
      <c r="AFD136" s="8"/>
      <c r="AFE136" s="8"/>
      <c r="AFF136" s="8"/>
      <c r="AFG136" s="8"/>
      <c r="AFH136" s="8"/>
      <c r="AFI136" s="8"/>
      <c r="AFJ136" s="8"/>
      <c r="AFK136" s="8"/>
      <c r="AFL136" s="8"/>
      <c r="AFM136" s="8"/>
      <c r="AFN136" s="8"/>
      <c r="AFO136" s="8"/>
      <c r="AFP136" s="8"/>
      <c r="AFQ136" s="8"/>
      <c r="AFR136" s="8"/>
      <c r="AFS136" s="8"/>
      <c r="AFT136" s="8"/>
      <c r="AFU136" s="8"/>
      <c r="AFV136" s="8"/>
      <c r="AFW136" s="8"/>
      <c r="AFX136" s="8"/>
      <c r="AFY136" s="8"/>
      <c r="AFZ136" s="8"/>
      <c r="AGA136" s="8"/>
      <c r="AGB136" s="8"/>
      <c r="AGC136" s="8"/>
      <c r="AGD136" s="8"/>
      <c r="AGE136" s="8"/>
      <c r="AGF136" s="8"/>
      <c r="AGG136" s="8"/>
      <c r="AGH136" s="8"/>
      <c r="AGI136" s="8"/>
      <c r="AGJ136" s="8"/>
      <c r="AGK136" s="8"/>
      <c r="AGL136" s="8"/>
      <c r="AGM136" s="8"/>
      <c r="AGN136" s="8"/>
      <c r="AGO136" s="8"/>
      <c r="AGP136" s="8"/>
      <c r="AGQ136" s="8"/>
      <c r="AGR136" s="8"/>
      <c r="AGS136" s="8"/>
      <c r="AGT136" s="8"/>
      <c r="AGU136" s="8"/>
      <c r="AGV136" s="8"/>
      <c r="AGW136" s="8"/>
      <c r="AGX136" s="8"/>
      <c r="AGY136" s="8"/>
      <c r="AGZ136" s="8"/>
      <c r="AHA136" s="8"/>
      <c r="AHB136" s="8"/>
      <c r="AHC136" s="8"/>
      <c r="AHD136" s="8"/>
      <c r="AHE136" s="8"/>
      <c r="AHF136" s="8"/>
      <c r="AHG136" s="8"/>
      <c r="AHH136" s="8"/>
      <c r="AHI136" s="8"/>
      <c r="AHJ136" s="8"/>
      <c r="AHK136" s="8"/>
      <c r="AHL136" s="8"/>
      <c r="AHM136" s="8"/>
      <c r="AHN136" s="8"/>
      <c r="AHO136" s="8"/>
      <c r="AHP136" s="8"/>
      <c r="AHQ136" s="8"/>
      <c r="AHR136" s="8"/>
      <c r="AHS136" s="8"/>
      <c r="AHT136" s="8"/>
      <c r="AHU136" s="8"/>
      <c r="AHV136" s="8"/>
      <c r="AHW136" s="8"/>
      <c r="AHX136" s="8"/>
      <c r="AHY136" s="8"/>
      <c r="AHZ136" s="8"/>
      <c r="AIA136" s="8"/>
      <c r="AIB136" s="8"/>
      <c r="AIC136" s="8"/>
      <c r="AID136" s="8"/>
      <c r="AIE136" s="8"/>
      <c r="AIF136" s="8"/>
      <c r="AIG136" s="8"/>
      <c r="AIH136" s="8"/>
      <c r="AII136" s="8"/>
      <c r="AIJ136" s="8"/>
      <c r="AIK136" s="8"/>
      <c r="AIL136" s="8"/>
      <c r="AIM136" s="8"/>
      <c r="AIN136" s="8"/>
      <c r="AIO136" s="8"/>
      <c r="AIP136" s="8"/>
      <c r="AIQ136" s="8"/>
      <c r="AIR136" s="8"/>
      <c r="AIS136" s="8"/>
      <c r="AIT136" s="8"/>
      <c r="AIU136" s="8"/>
      <c r="AIV136" s="8"/>
      <c r="AIW136" s="8"/>
      <c r="AIX136" s="8"/>
      <c r="AIY136" s="8"/>
      <c r="AIZ136" s="8"/>
      <c r="AJA136" s="8"/>
      <c r="AJB136" s="8"/>
      <c r="AJC136" s="8"/>
      <c r="AJD136" s="8"/>
      <c r="AJE136" s="8"/>
      <c r="AJF136" s="8"/>
      <c r="AJG136" s="8"/>
      <c r="AJH136" s="8"/>
      <c r="AJI136" s="8"/>
      <c r="AJJ136" s="8"/>
      <c r="AJK136" s="8"/>
      <c r="AJL136" s="8"/>
      <c r="AJM136" s="8"/>
      <c r="AJN136" s="8"/>
      <c r="AJO136" s="8"/>
      <c r="AJP136" s="8"/>
      <c r="AJQ136" s="8"/>
      <c r="AJR136" s="8"/>
      <c r="AJS136" s="8"/>
      <c r="AJT136" s="8"/>
      <c r="AJU136" s="8"/>
      <c r="AJV136" s="8"/>
      <c r="AJW136" s="8"/>
      <c r="AJX136" s="8"/>
      <c r="AJY136" s="8"/>
      <c r="AJZ136" s="8"/>
      <c r="AKA136" s="8"/>
      <c r="AKB136" s="8"/>
      <c r="AKC136" s="8"/>
      <c r="AKD136" s="8"/>
      <c r="AKE136" s="8"/>
      <c r="AKF136" s="8"/>
      <c r="AKG136" s="8"/>
      <c r="AKH136" s="8"/>
      <c r="AKI136" s="8"/>
      <c r="AKJ136" s="8"/>
      <c r="AKK136" s="8"/>
      <c r="AKL136" s="8"/>
      <c r="AKM136" s="8"/>
      <c r="AKN136" s="8"/>
      <c r="AKO136" s="8"/>
      <c r="AKP136" s="8"/>
      <c r="AKQ136" s="8"/>
      <c r="AKR136" s="8"/>
      <c r="AKS136" s="8"/>
      <c r="AKT136" s="8"/>
      <c r="AKU136" s="8"/>
      <c r="AKV136" s="8"/>
      <c r="AKW136" s="8"/>
      <c r="AKX136" s="8"/>
      <c r="AKY136" s="8"/>
      <c r="AKZ136" s="8"/>
      <c r="ALA136" s="8"/>
      <c r="ALB136" s="8"/>
      <c r="ALC136" s="8"/>
      <c r="ALD136" s="8"/>
      <c r="ALE136" s="8"/>
      <c r="ALF136" s="8"/>
      <c r="ALG136" s="8"/>
      <c r="ALH136" s="8"/>
      <c r="ALI136" s="8"/>
      <c r="ALJ136" s="8"/>
      <c r="ALK136" s="8"/>
      <c r="ALL136" s="8"/>
      <c r="ALM136" s="8"/>
      <c r="ALN136" s="8"/>
      <c r="ALO136" s="8"/>
      <c r="ALP136" s="8"/>
      <c r="ALQ136" s="8"/>
      <c r="ALR136" s="8"/>
      <c r="ALS136" s="8"/>
      <c r="ALT136" s="8"/>
      <c r="ALU136" s="8"/>
      <c r="ALV136" s="8"/>
      <c r="ALW136" s="8"/>
      <c r="ALX136" s="8"/>
      <c r="ALY136" s="8"/>
      <c r="ALZ136" s="8"/>
      <c r="AMA136" s="8"/>
      <c r="AMB136" s="8"/>
      <c r="AMC136" s="8"/>
      <c r="AMD136" s="8"/>
      <c r="AME136" s="8"/>
    </row>
    <row r="137" spans="1:1019" s="158" customFormat="1" ht="15.75">
      <c r="A137" s="224"/>
      <c r="B137" s="225"/>
      <c r="C137" s="236"/>
      <c r="D137" s="236"/>
      <c r="E137" s="236"/>
      <c r="F137" s="237"/>
      <c r="G137" s="228"/>
      <c r="H137" s="238"/>
      <c r="I137" s="230" t="b">
        <f t="shared" si="26"/>
        <v>0</v>
      </c>
      <c r="J137" s="231" t="e">
        <f>VLOOKUP(G137,'3. Fiche prépa conv APL_RS'!$B$33:$H$39,IF(LEFT(A137,3)="PLS",6,IF(LEFT(A137,4)="PLUS",2,IF(LEFT(A137,4)="PLAI",4))))</f>
        <v>#N/A</v>
      </c>
      <c r="K137" s="232"/>
      <c r="L137" s="232"/>
      <c r="M137" s="233">
        <f t="shared" si="30"/>
        <v>0</v>
      </c>
      <c r="N137" s="234"/>
      <c r="O137" s="233" t="str">
        <f>IF($A137="PLAI-adapté",IF($M$8=2,VLOOKUP($N137,Données!$H$6:$L$11,5,0),VLOOKUP($N137,Données!$H$6:$L$11,4,0)),"")</f>
        <v/>
      </c>
      <c r="P137" s="235" t="str">
        <f t="shared" si="31"/>
        <v/>
      </c>
      <c r="Q137" s="403" t="str">
        <f t="shared" si="29"/>
        <v/>
      </c>
      <c r="R137" s="209"/>
      <c r="S137" s="15"/>
      <c r="T137" s="8"/>
      <c r="U137" s="8"/>
      <c r="V137" s="8"/>
      <c r="W137" s="8"/>
      <c r="X137" s="50"/>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c r="HH137" s="8"/>
      <c r="HI137" s="8"/>
      <c r="HJ137" s="8"/>
      <c r="HK137" s="8"/>
      <c r="HL137" s="8"/>
      <c r="HM137" s="8"/>
      <c r="HN137" s="8"/>
      <c r="HO137" s="8"/>
      <c r="HP137" s="8"/>
      <c r="HQ137" s="8"/>
      <c r="HR137" s="8"/>
      <c r="HS137" s="8"/>
      <c r="HT137" s="8"/>
      <c r="HU137" s="8"/>
      <c r="HV137" s="8"/>
      <c r="HW137" s="8"/>
      <c r="HX137" s="8"/>
      <c r="HY137" s="8"/>
      <c r="HZ137" s="8"/>
      <c r="IA137" s="8"/>
      <c r="IB137" s="8"/>
      <c r="IC137" s="8"/>
      <c r="ID137" s="8"/>
      <c r="IE137" s="8"/>
      <c r="IF137" s="8"/>
      <c r="IG137" s="8"/>
      <c r="IH137" s="8"/>
      <c r="II137" s="8"/>
      <c r="IJ137" s="8"/>
      <c r="IK137" s="8"/>
      <c r="IL137" s="8"/>
      <c r="IM137" s="8"/>
      <c r="IN137" s="8"/>
      <c r="IO137" s="8"/>
      <c r="IP137" s="8"/>
      <c r="IQ137" s="8"/>
      <c r="IR137" s="8"/>
      <c r="IS137" s="8"/>
      <c r="IT137" s="8"/>
      <c r="IU137" s="8"/>
      <c r="IV137" s="8"/>
      <c r="IW137" s="8"/>
      <c r="IX137" s="8"/>
      <c r="IY137" s="8"/>
      <c r="IZ137" s="8"/>
      <c r="JA137" s="8"/>
      <c r="JB137" s="8"/>
      <c r="JC137" s="8"/>
      <c r="JD137" s="8"/>
      <c r="JE137" s="8"/>
      <c r="JF137" s="8"/>
      <c r="JG137" s="8"/>
      <c r="JH137" s="8"/>
      <c r="JI137" s="8"/>
      <c r="JJ137" s="8"/>
      <c r="JK137" s="8"/>
      <c r="JL137" s="8"/>
      <c r="JM137" s="8"/>
      <c r="JN137" s="8"/>
      <c r="JO137" s="8"/>
      <c r="JP137" s="8"/>
      <c r="JQ137" s="8"/>
      <c r="JR137" s="8"/>
      <c r="JS137" s="8"/>
      <c r="JT137" s="8"/>
      <c r="JU137" s="8"/>
      <c r="JV137" s="8"/>
      <c r="JW137" s="8"/>
      <c r="JX137" s="8"/>
      <c r="JY137" s="8"/>
      <c r="JZ137" s="8"/>
      <c r="KA137" s="8"/>
      <c r="KB137" s="8"/>
      <c r="KC137" s="8"/>
      <c r="KD137" s="8"/>
      <c r="KE137" s="8"/>
      <c r="KF137" s="8"/>
      <c r="KG137" s="8"/>
      <c r="KH137" s="8"/>
      <c r="KI137" s="8"/>
      <c r="KJ137" s="8"/>
      <c r="KK137" s="8"/>
      <c r="KL137" s="8"/>
      <c r="KM137" s="8"/>
      <c r="KN137" s="8"/>
      <c r="KO137" s="8"/>
      <c r="KP137" s="8"/>
      <c r="KQ137" s="8"/>
      <c r="KR137" s="8"/>
      <c r="KS137" s="8"/>
      <c r="KT137" s="8"/>
      <c r="KU137" s="8"/>
      <c r="KV137" s="8"/>
      <c r="KW137" s="8"/>
      <c r="KX137" s="8"/>
      <c r="KY137" s="8"/>
      <c r="KZ137" s="8"/>
      <c r="LA137" s="8"/>
      <c r="LB137" s="8"/>
      <c r="LC137" s="8"/>
      <c r="LD137" s="8"/>
      <c r="LE137" s="8"/>
      <c r="LF137" s="8"/>
      <c r="LG137" s="8"/>
      <c r="LH137" s="8"/>
      <c r="LI137" s="8"/>
      <c r="LJ137" s="8"/>
      <c r="LK137" s="8"/>
      <c r="LL137" s="8"/>
      <c r="LM137" s="8"/>
      <c r="LN137" s="8"/>
      <c r="LO137" s="8"/>
      <c r="LP137" s="8"/>
      <c r="LQ137" s="8"/>
      <c r="LR137" s="8"/>
      <c r="LS137" s="8"/>
      <c r="LT137" s="8"/>
      <c r="LU137" s="8"/>
      <c r="LV137" s="8"/>
      <c r="LW137" s="8"/>
      <c r="LX137" s="8"/>
      <c r="LY137" s="8"/>
      <c r="LZ137" s="8"/>
      <c r="MA137" s="8"/>
      <c r="MB137" s="8"/>
      <c r="MC137" s="8"/>
      <c r="MD137" s="8"/>
      <c r="ME137" s="8"/>
      <c r="MF137" s="8"/>
      <c r="MG137" s="8"/>
      <c r="MH137" s="8"/>
      <c r="MI137" s="8"/>
      <c r="MJ137" s="8"/>
      <c r="MK137" s="8"/>
      <c r="ML137" s="8"/>
      <c r="MM137" s="8"/>
      <c r="MN137" s="8"/>
      <c r="MO137" s="8"/>
      <c r="MP137" s="8"/>
      <c r="MQ137" s="8"/>
      <c r="MR137" s="8"/>
      <c r="MS137" s="8"/>
      <c r="MT137" s="8"/>
      <c r="MU137" s="8"/>
      <c r="MV137" s="8"/>
      <c r="MW137" s="8"/>
      <c r="MX137" s="8"/>
      <c r="MY137" s="8"/>
      <c r="MZ137" s="8"/>
      <c r="NA137" s="8"/>
      <c r="NB137" s="8"/>
      <c r="NC137" s="8"/>
      <c r="ND137" s="8"/>
      <c r="NE137" s="8"/>
      <c r="NF137" s="8"/>
      <c r="NG137" s="8"/>
      <c r="NH137" s="8"/>
      <c r="NI137" s="8"/>
      <c r="NJ137" s="8"/>
      <c r="NK137" s="8"/>
      <c r="NL137" s="8"/>
      <c r="NM137" s="8"/>
      <c r="NN137" s="8"/>
      <c r="NO137" s="8"/>
      <c r="NP137" s="8"/>
      <c r="NQ137" s="8"/>
      <c r="NR137" s="8"/>
      <c r="NS137" s="8"/>
      <c r="NT137" s="8"/>
      <c r="NU137" s="8"/>
      <c r="NV137" s="8"/>
      <c r="NW137" s="8"/>
      <c r="NX137" s="8"/>
      <c r="NY137" s="8"/>
      <c r="NZ137" s="8"/>
      <c r="OA137" s="8"/>
      <c r="OB137" s="8"/>
      <c r="OC137" s="8"/>
      <c r="OD137" s="8"/>
      <c r="OE137" s="8"/>
      <c r="OF137" s="8"/>
      <c r="OG137" s="8"/>
      <c r="OH137" s="8"/>
      <c r="OI137" s="8"/>
      <c r="OJ137" s="8"/>
      <c r="OK137" s="8"/>
      <c r="OL137" s="8"/>
      <c r="OM137" s="8"/>
      <c r="ON137" s="8"/>
      <c r="OO137" s="8"/>
      <c r="OP137" s="8"/>
      <c r="OQ137" s="8"/>
      <c r="OR137" s="8"/>
      <c r="OS137" s="8"/>
      <c r="OT137" s="8"/>
      <c r="OU137" s="8"/>
      <c r="OV137" s="8"/>
      <c r="OW137" s="8"/>
      <c r="OX137" s="8"/>
      <c r="OY137" s="8"/>
      <c r="OZ137" s="8"/>
      <c r="PA137" s="8"/>
      <c r="PB137" s="8"/>
      <c r="PC137" s="8"/>
      <c r="PD137" s="8"/>
      <c r="PE137" s="8"/>
      <c r="PF137" s="8"/>
      <c r="PG137" s="8"/>
      <c r="PH137" s="8"/>
      <c r="PI137" s="8"/>
      <c r="PJ137" s="8"/>
      <c r="PK137" s="8"/>
      <c r="PL137" s="8"/>
      <c r="PM137" s="8"/>
      <c r="PN137" s="8"/>
      <c r="PO137" s="8"/>
      <c r="PP137" s="8"/>
      <c r="PQ137" s="8"/>
      <c r="PR137" s="8"/>
      <c r="PS137" s="8"/>
      <c r="PT137" s="8"/>
      <c r="PU137" s="8"/>
      <c r="PV137" s="8"/>
      <c r="PW137" s="8"/>
      <c r="PX137" s="8"/>
      <c r="PY137" s="8"/>
      <c r="PZ137" s="8"/>
      <c r="QA137" s="8"/>
      <c r="QB137" s="8"/>
      <c r="QC137" s="8"/>
      <c r="QD137" s="8"/>
      <c r="QE137" s="8"/>
      <c r="QF137" s="8"/>
      <c r="QG137" s="8"/>
      <c r="QH137" s="8"/>
      <c r="QI137" s="8"/>
      <c r="QJ137" s="8"/>
      <c r="QK137" s="8"/>
      <c r="QL137" s="8"/>
      <c r="QM137" s="8"/>
      <c r="QN137" s="8"/>
      <c r="QO137" s="8"/>
      <c r="QP137" s="8"/>
      <c r="QQ137" s="8"/>
      <c r="QR137" s="8"/>
      <c r="QS137" s="8"/>
      <c r="QT137" s="8"/>
      <c r="QU137" s="8"/>
      <c r="QV137" s="8"/>
      <c r="QW137" s="8"/>
      <c r="QX137" s="8"/>
      <c r="QY137" s="8"/>
      <c r="QZ137" s="8"/>
      <c r="RA137" s="8"/>
      <c r="RB137" s="8"/>
      <c r="RC137" s="8"/>
      <c r="RD137" s="8"/>
      <c r="RE137" s="8"/>
      <c r="RF137" s="8"/>
      <c r="RG137" s="8"/>
      <c r="RH137" s="8"/>
      <c r="RI137" s="8"/>
      <c r="RJ137" s="8"/>
      <c r="RK137" s="8"/>
      <c r="RL137" s="8"/>
      <c r="RM137" s="8"/>
      <c r="RN137" s="8"/>
      <c r="RO137" s="8"/>
      <c r="RP137" s="8"/>
      <c r="RQ137" s="8"/>
      <c r="RR137" s="8"/>
      <c r="RS137" s="8"/>
      <c r="RT137" s="8"/>
      <c r="RU137" s="8"/>
      <c r="RV137" s="8"/>
      <c r="RW137" s="8"/>
      <c r="RX137" s="8"/>
      <c r="RY137" s="8"/>
      <c r="RZ137" s="8"/>
      <c r="SA137" s="8"/>
      <c r="SB137" s="8"/>
      <c r="SC137" s="8"/>
      <c r="SD137" s="8"/>
      <c r="SE137" s="8"/>
      <c r="SF137" s="8"/>
      <c r="SG137" s="8"/>
      <c r="SH137" s="8"/>
      <c r="SI137" s="8"/>
      <c r="SJ137" s="8"/>
      <c r="SK137" s="8"/>
      <c r="SL137" s="8"/>
      <c r="SM137" s="8"/>
      <c r="SN137" s="8"/>
      <c r="SO137" s="8"/>
      <c r="SP137" s="8"/>
      <c r="SQ137" s="8"/>
      <c r="SR137" s="8"/>
      <c r="SS137" s="8"/>
      <c r="ST137" s="8"/>
      <c r="SU137" s="8"/>
      <c r="SV137" s="8"/>
      <c r="SW137" s="8"/>
      <c r="SX137" s="8"/>
      <c r="SY137" s="8"/>
      <c r="SZ137" s="8"/>
      <c r="TA137" s="8"/>
      <c r="TB137" s="8"/>
      <c r="TC137" s="8"/>
      <c r="TD137" s="8"/>
      <c r="TE137" s="8"/>
      <c r="TF137" s="8"/>
      <c r="TG137" s="8"/>
      <c r="TH137" s="8"/>
      <c r="TI137" s="8"/>
      <c r="TJ137" s="8"/>
      <c r="TK137" s="8"/>
      <c r="TL137" s="8"/>
      <c r="TM137" s="8"/>
      <c r="TN137" s="8"/>
      <c r="TO137" s="8"/>
      <c r="TP137" s="8"/>
      <c r="TQ137" s="8"/>
      <c r="TR137" s="8"/>
      <c r="TS137" s="8"/>
      <c r="TT137" s="8"/>
      <c r="TU137" s="8"/>
      <c r="TV137" s="8"/>
      <c r="TW137" s="8"/>
      <c r="TX137" s="8"/>
      <c r="TY137" s="8"/>
      <c r="TZ137" s="8"/>
      <c r="UA137" s="8"/>
      <c r="UB137" s="8"/>
      <c r="UC137" s="8"/>
      <c r="UD137" s="8"/>
      <c r="UE137" s="8"/>
      <c r="UF137" s="8"/>
      <c r="UG137" s="8"/>
      <c r="UH137" s="8"/>
      <c r="UI137" s="8"/>
      <c r="UJ137" s="8"/>
      <c r="UK137" s="8"/>
      <c r="UL137" s="8"/>
      <c r="UM137" s="8"/>
      <c r="UN137" s="8"/>
      <c r="UO137" s="8"/>
      <c r="UP137" s="8"/>
      <c r="UQ137" s="8"/>
      <c r="UR137" s="8"/>
      <c r="US137" s="8"/>
      <c r="UT137" s="8"/>
      <c r="UU137" s="8"/>
      <c r="UV137" s="8"/>
      <c r="UW137" s="8"/>
      <c r="UX137" s="8"/>
      <c r="UY137" s="8"/>
      <c r="UZ137" s="8"/>
      <c r="VA137" s="8"/>
      <c r="VB137" s="8"/>
      <c r="VC137" s="8"/>
      <c r="VD137" s="8"/>
      <c r="VE137" s="8"/>
      <c r="VF137" s="8"/>
      <c r="VG137" s="8"/>
      <c r="VH137" s="8"/>
      <c r="VI137" s="8"/>
      <c r="VJ137" s="8"/>
      <c r="VK137" s="8"/>
      <c r="VL137" s="8"/>
      <c r="VM137" s="8"/>
      <c r="VN137" s="8"/>
      <c r="VO137" s="8"/>
      <c r="VP137" s="8"/>
      <c r="VQ137" s="8"/>
      <c r="VR137" s="8"/>
      <c r="VS137" s="8"/>
      <c r="VT137" s="8"/>
      <c r="VU137" s="8"/>
      <c r="VV137" s="8"/>
      <c r="VW137" s="8"/>
      <c r="VX137" s="8"/>
      <c r="VY137" s="8"/>
      <c r="VZ137" s="8"/>
      <c r="WA137" s="8"/>
      <c r="WB137" s="8"/>
      <c r="WC137" s="8"/>
      <c r="WD137" s="8"/>
      <c r="WE137" s="8"/>
      <c r="WF137" s="8"/>
      <c r="WG137" s="8"/>
      <c r="WH137" s="8"/>
      <c r="WI137" s="8"/>
      <c r="WJ137" s="8"/>
      <c r="WK137" s="8"/>
      <c r="WL137" s="8"/>
      <c r="WM137" s="8"/>
      <c r="WN137" s="8"/>
      <c r="WO137" s="8"/>
      <c r="WP137" s="8"/>
      <c r="WQ137" s="8"/>
      <c r="WR137" s="8"/>
      <c r="WS137" s="8"/>
      <c r="WT137" s="8"/>
      <c r="WU137" s="8"/>
      <c r="WV137" s="8"/>
      <c r="WW137" s="8"/>
      <c r="WX137" s="8"/>
      <c r="WY137" s="8"/>
      <c r="WZ137" s="8"/>
      <c r="XA137" s="8"/>
      <c r="XB137" s="8"/>
      <c r="XC137" s="8"/>
      <c r="XD137" s="8"/>
      <c r="XE137" s="8"/>
      <c r="XF137" s="8"/>
      <c r="XG137" s="8"/>
      <c r="XH137" s="8"/>
      <c r="XI137" s="8"/>
      <c r="XJ137" s="8"/>
      <c r="XK137" s="8"/>
      <c r="XL137" s="8"/>
      <c r="XM137" s="8"/>
      <c r="XN137" s="8"/>
      <c r="XO137" s="8"/>
      <c r="XP137" s="8"/>
      <c r="XQ137" s="8"/>
      <c r="XR137" s="8"/>
      <c r="XS137" s="8"/>
      <c r="XT137" s="8"/>
      <c r="XU137" s="8"/>
      <c r="XV137" s="8"/>
      <c r="XW137" s="8"/>
      <c r="XX137" s="8"/>
      <c r="XY137" s="8"/>
      <c r="XZ137" s="8"/>
      <c r="YA137" s="8"/>
      <c r="YB137" s="8"/>
      <c r="YC137" s="8"/>
      <c r="YD137" s="8"/>
      <c r="YE137" s="8"/>
      <c r="YF137" s="8"/>
      <c r="YG137" s="8"/>
      <c r="YH137" s="8"/>
      <c r="YI137" s="8"/>
      <c r="YJ137" s="8"/>
      <c r="YK137" s="8"/>
      <c r="YL137" s="8"/>
      <c r="YM137" s="8"/>
      <c r="YN137" s="8"/>
      <c r="YO137" s="8"/>
      <c r="YP137" s="8"/>
      <c r="YQ137" s="8"/>
      <c r="YR137" s="8"/>
      <c r="YS137" s="8"/>
      <c r="YT137" s="8"/>
      <c r="YU137" s="8"/>
      <c r="YV137" s="8"/>
      <c r="YW137" s="8"/>
      <c r="YX137" s="8"/>
      <c r="YY137" s="8"/>
      <c r="YZ137" s="8"/>
      <c r="ZA137" s="8"/>
      <c r="ZB137" s="8"/>
      <c r="ZC137" s="8"/>
      <c r="ZD137" s="8"/>
      <c r="ZE137" s="8"/>
      <c r="ZF137" s="8"/>
      <c r="ZG137" s="8"/>
      <c r="ZH137" s="8"/>
      <c r="ZI137" s="8"/>
      <c r="ZJ137" s="8"/>
      <c r="ZK137" s="8"/>
      <c r="ZL137" s="8"/>
      <c r="ZM137" s="8"/>
      <c r="ZN137" s="8"/>
      <c r="ZO137" s="8"/>
      <c r="ZP137" s="8"/>
      <c r="ZQ137" s="8"/>
      <c r="ZR137" s="8"/>
      <c r="ZS137" s="8"/>
      <c r="ZT137" s="8"/>
      <c r="ZU137" s="8"/>
      <c r="ZV137" s="8"/>
      <c r="ZW137" s="8"/>
      <c r="ZX137" s="8"/>
      <c r="ZY137" s="8"/>
      <c r="ZZ137" s="8"/>
      <c r="AAA137" s="8"/>
      <c r="AAB137" s="8"/>
      <c r="AAC137" s="8"/>
      <c r="AAD137" s="8"/>
      <c r="AAE137" s="8"/>
      <c r="AAF137" s="8"/>
      <c r="AAG137" s="8"/>
      <c r="AAH137" s="8"/>
      <c r="AAI137" s="8"/>
      <c r="AAJ137" s="8"/>
      <c r="AAK137" s="8"/>
      <c r="AAL137" s="8"/>
      <c r="AAM137" s="8"/>
      <c r="AAN137" s="8"/>
      <c r="AAO137" s="8"/>
      <c r="AAP137" s="8"/>
      <c r="AAQ137" s="8"/>
      <c r="AAR137" s="8"/>
      <c r="AAS137" s="8"/>
      <c r="AAT137" s="8"/>
      <c r="AAU137" s="8"/>
      <c r="AAV137" s="8"/>
      <c r="AAW137" s="8"/>
      <c r="AAX137" s="8"/>
      <c r="AAY137" s="8"/>
      <c r="AAZ137" s="8"/>
      <c r="ABA137" s="8"/>
      <c r="ABB137" s="8"/>
      <c r="ABC137" s="8"/>
      <c r="ABD137" s="8"/>
      <c r="ABE137" s="8"/>
      <c r="ABF137" s="8"/>
      <c r="ABG137" s="8"/>
      <c r="ABH137" s="8"/>
      <c r="ABI137" s="8"/>
      <c r="ABJ137" s="8"/>
      <c r="ABK137" s="8"/>
      <c r="ABL137" s="8"/>
      <c r="ABM137" s="8"/>
      <c r="ABN137" s="8"/>
      <c r="ABO137" s="8"/>
      <c r="ABP137" s="8"/>
      <c r="ABQ137" s="8"/>
      <c r="ABR137" s="8"/>
      <c r="ABS137" s="8"/>
      <c r="ABT137" s="8"/>
      <c r="ABU137" s="8"/>
      <c r="ABV137" s="8"/>
      <c r="ABW137" s="8"/>
      <c r="ABX137" s="8"/>
      <c r="ABY137" s="8"/>
      <c r="ABZ137" s="8"/>
      <c r="ACA137" s="8"/>
      <c r="ACB137" s="8"/>
      <c r="ACC137" s="8"/>
      <c r="ACD137" s="8"/>
      <c r="ACE137" s="8"/>
      <c r="ACF137" s="8"/>
      <c r="ACG137" s="8"/>
      <c r="ACH137" s="8"/>
      <c r="ACI137" s="8"/>
      <c r="ACJ137" s="8"/>
      <c r="ACK137" s="8"/>
      <c r="ACL137" s="8"/>
      <c r="ACM137" s="8"/>
      <c r="ACN137" s="8"/>
      <c r="ACO137" s="8"/>
      <c r="ACP137" s="8"/>
      <c r="ACQ137" s="8"/>
      <c r="ACR137" s="8"/>
      <c r="ACS137" s="8"/>
      <c r="ACT137" s="8"/>
      <c r="ACU137" s="8"/>
      <c r="ACV137" s="8"/>
      <c r="ACW137" s="8"/>
      <c r="ACX137" s="8"/>
      <c r="ACY137" s="8"/>
      <c r="ACZ137" s="8"/>
      <c r="ADA137" s="8"/>
      <c r="ADB137" s="8"/>
      <c r="ADC137" s="8"/>
      <c r="ADD137" s="8"/>
      <c r="ADE137" s="8"/>
      <c r="ADF137" s="8"/>
      <c r="ADG137" s="8"/>
      <c r="ADH137" s="8"/>
      <c r="ADI137" s="8"/>
      <c r="ADJ137" s="8"/>
      <c r="ADK137" s="8"/>
      <c r="ADL137" s="8"/>
      <c r="ADM137" s="8"/>
      <c r="ADN137" s="8"/>
      <c r="ADO137" s="8"/>
      <c r="ADP137" s="8"/>
      <c r="ADQ137" s="8"/>
      <c r="ADR137" s="8"/>
      <c r="ADS137" s="8"/>
      <c r="ADT137" s="8"/>
      <c r="ADU137" s="8"/>
      <c r="ADV137" s="8"/>
      <c r="ADW137" s="8"/>
      <c r="ADX137" s="8"/>
      <c r="ADY137" s="8"/>
      <c r="ADZ137" s="8"/>
      <c r="AEA137" s="8"/>
      <c r="AEB137" s="8"/>
      <c r="AEC137" s="8"/>
      <c r="AED137" s="8"/>
      <c r="AEE137" s="8"/>
      <c r="AEF137" s="8"/>
      <c r="AEG137" s="8"/>
      <c r="AEH137" s="8"/>
      <c r="AEI137" s="8"/>
      <c r="AEJ137" s="8"/>
      <c r="AEK137" s="8"/>
      <c r="AEL137" s="8"/>
      <c r="AEM137" s="8"/>
      <c r="AEN137" s="8"/>
      <c r="AEO137" s="8"/>
      <c r="AEP137" s="8"/>
      <c r="AEQ137" s="8"/>
      <c r="AER137" s="8"/>
      <c r="AES137" s="8"/>
      <c r="AET137" s="8"/>
      <c r="AEU137" s="8"/>
      <c r="AEV137" s="8"/>
      <c r="AEW137" s="8"/>
      <c r="AEX137" s="8"/>
      <c r="AEY137" s="8"/>
      <c r="AEZ137" s="8"/>
      <c r="AFA137" s="8"/>
      <c r="AFB137" s="8"/>
      <c r="AFC137" s="8"/>
      <c r="AFD137" s="8"/>
      <c r="AFE137" s="8"/>
      <c r="AFF137" s="8"/>
      <c r="AFG137" s="8"/>
      <c r="AFH137" s="8"/>
      <c r="AFI137" s="8"/>
      <c r="AFJ137" s="8"/>
      <c r="AFK137" s="8"/>
      <c r="AFL137" s="8"/>
      <c r="AFM137" s="8"/>
      <c r="AFN137" s="8"/>
      <c r="AFO137" s="8"/>
      <c r="AFP137" s="8"/>
      <c r="AFQ137" s="8"/>
      <c r="AFR137" s="8"/>
      <c r="AFS137" s="8"/>
      <c r="AFT137" s="8"/>
      <c r="AFU137" s="8"/>
      <c r="AFV137" s="8"/>
      <c r="AFW137" s="8"/>
      <c r="AFX137" s="8"/>
      <c r="AFY137" s="8"/>
      <c r="AFZ137" s="8"/>
      <c r="AGA137" s="8"/>
      <c r="AGB137" s="8"/>
      <c r="AGC137" s="8"/>
      <c r="AGD137" s="8"/>
      <c r="AGE137" s="8"/>
      <c r="AGF137" s="8"/>
      <c r="AGG137" s="8"/>
      <c r="AGH137" s="8"/>
      <c r="AGI137" s="8"/>
      <c r="AGJ137" s="8"/>
      <c r="AGK137" s="8"/>
      <c r="AGL137" s="8"/>
      <c r="AGM137" s="8"/>
      <c r="AGN137" s="8"/>
      <c r="AGO137" s="8"/>
      <c r="AGP137" s="8"/>
      <c r="AGQ137" s="8"/>
      <c r="AGR137" s="8"/>
      <c r="AGS137" s="8"/>
      <c r="AGT137" s="8"/>
      <c r="AGU137" s="8"/>
      <c r="AGV137" s="8"/>
      <c r="AGW137" s="8"/>
      <c r="AGX137" s="8"/>
      <c r="AGY137" s="8"/>
      <c r="AGZ137" s="8"/>
      <c r="AHA137" s="8"/>
      <c r="AHB137" s="8"/>
      <c r="AHC137" s="8"/>
      <c r="AHD137" s="8"/>
      <c r="AHE137" s="8"/>
      <c r="AHF137" s="8"/>
      <c r="AHG137" s="8"/>
      <c r="AHH137" s="8"/>
      <c r="AHI137" s="8"/>
      <c r="AHJ137" s="8"/>
      <c r="AHK137" s="8"/>
      <c r="AHL137" s="8"/>
      <c r="AHM137" s="8"/>
      <c r="AHN137" s="8"/>
      <c r="AHO137" s="8"/>
      <c r="AHP137" s="8"/>
      <c r="AHQ137" s="8"/>
      <c r="AHR137" s="8"/>
      <c r="AHS137" s="8"/>
      <c r="AHT137" s="8"/>
      <c r="AHU137" s="8"/>
      <c r="AHV137" s="8"/>
      <c r="AHW137" s="8"/>
      <c r="AHX137" s="8"/>
      <c r="AHY137" s="8"/>
      <c r="AHZ137" s="8"/>
      <c r="AIA137" s="8"/>
      <c r="AIB137" s="8"/>
      <c r="AIC137" s="8"/>
      <c r="AID137" s="8"/>
      <c r="AIE137" s="8"/>
      <c r="AIF137" s="8"/>
      <c r="AIG137" s="8"/>
      <c r="AIH137" s="8"/>
      <c r="AII137" s="8"/>
      <c r="AIJ137" s="8"/>
      <c r="AIK137" s="8"/>
      <c r="AIL137" s="8"/>
      <c r="AIM137" s="8"/>
      <c r="AIN137" s="8"/>
      <c r="AIO137" s="8"/>
      <c r="AIP137" s="8"/>
      <c r="AIQ137" s="8"/>
      <c r="AIR137" s="8"/>
      <c r="AIS137" s="8"/>
      <c r="AIT137" s="8"/>
      <c r="AIU137" s="8"/>
      <c r="AIV137" s="8"/>
      <c r="AIW137" s="8"/>
      <c r="AIX137" s="8"/>
      <c r="AIY137" s="8"/>
      <c r="AIZ137" s="8"/>
      <c r="AJA137" s="8"/>
      <c r="AJB137" s="8"/>
      <c r="AJC137" s="8"/>
      <c r="AJD137" s="8"/>
      <c r="AJE137" s="8"/>
      <c r="AJF137" s="8"/>
      <c r="AJG137" s="8"/>
      <c r="AJH137" s="8"/>
      <c r="AJI137" s="8"/>
      <c r="AJJ137" s="8"/>
      <c r="AJK137" s="8"/>
      <c r="AJL137" s="8"/>
      <c r="AJM137" s="8"/>
      <c r="AJN137" s="8"/>
      <c r="AJO137" s="8"/>
      <c r="AJP137" s="8"/>
      <c r="AJQ137" s="8"/>
      <c r="AJR137" s="8"/>
      <c r="AJS137" s="8"/>
      <c r="AJT137" s="8"/>
      <c r="AJU137" s="8"/>
      <c r="AJV137" s="8"/>
      <c r="AJW137" s="8"/>
      <c r="AJX137" s="8"/>
      <c r="AJY137" s="8"/>
      <c r="AJZ137" s="8"/>
      <c r="AKA137" s="8"/>
      <c r="AKB137" s="8"/>
      <c r="AKC137" s="8"/>
      <c r="AKD137" s="8"/>
      <c r="AKE137" s="8"/>
      <c r="AKF137" s="8"/>
      <c r="AKG137" s="8"/>
      <c r="AKH137" s="8"/>
      <c r="AKI137" s="8"/>
      <c r="AKJ137" s="8"/>
      <c r="AKK137" s="8"/>
      <c r="AKL137" s="8"/>
      <c r="AKM137" s="8"/>
      <c r="AKN137" s="8"/>
      <c r="AKO137" s="8"/>
      <c r="AKP137" s="8"/>
      <c r="AKQ137" s="8"/>
      <c r="AKR137" s="8"/>
      <c r="AKS137" s="8"/>
      <c r="AKT137" s="8"/>
      <c r="AKU137" s="8"/>
      <c r="AKV137" s="8"/>
      <c r="AKW137" s="8"/>
      <c r="AKX137" s="8"/>
      <c r="AKY137" s="8"/>
      <c r="AKZ137" s="8"/>
      <c r="ALA137" s="8"/>
      <c r="ALB137" s="8"/>
      <c r="ALC137" s="8"/>
      <c r="ALD137" s="8"/>
      <c r="ALE137" s="8"/>
      <c r="ALF137" s="8"/>
      <c r="ALG137" s="8"/>
      <c r="ALH137" s="8"/>
      <c r="ALI137" s="8"/>
      <c r="ALJ137" s="8"/>
      <c r="ALK137" s="8"/>
      <c r="ALL137" s="8"/>
      <c r="ALM137" s="8"/>
      <c r="ALN137" s="8"/>
      <c r="ALO137" s="8"/>
      <c r="ALP137" s="8"/>
      <c r="ALQ137" s="8"/>
      <c r="ALR137" s="8"/>
      <c r="ALS137" s="8"/>
      <c r="ALT137" s="8"/>
      <c r="ALU137" s="8"/>
      <c r="ALV137" s="8"/>
      <c r="ALW137" s="8"/>
      <c r="ALX137" s="8"/>
      <c r="ALY137" s="8"/>
      <c r="ALZ137" s="8"/>
      <c r="AMA137" s="8"/>
      <c r="AMB137" s="8"/>
      <c r="AMC137" s="8"/>
      <c r="AMD137" s="8"/>
      <c r="AME137" s="8"/>
    </row>
    <row r="138" spans="1:1019" s="158" customFormat="1" ht="15.75">
      <c r="A138" s="224"/>
      <c r="B138" s="225"/>
      <c r="C138" s="236"/>
      <c r="D138" s="236"/>
      <c r="E138" s="236"/>
      <c r="F138" s="237"/>
      <c r="G138" s="228"/>
      <c r="H138" s="238"/>
      <c r="I138" s="230" t="b">
        <f t="shared" si="26"/>
        <v>0</v>
      </c>
      <c r="J138" s="231" t="e">
        <f>VLOOKUP(G138,'3. Fiche prépa conv APL_RS'!$B$33:$H$39,IF(LEFT(A138,3)="PLS",6,IF(LEFT(A138,4)="PLUS",2,IF(LEFT(A138,4)="PLAI",4))))</f>
        <v>#N/A</v>
      </c>
      <c r="K138" s="232"/>
      <c r="L138" s="232"/>
      <c r="M138" s="233">
        <f t="shared" si="30"/>
        <v>0</v>
      </c>
      <c r="N138" s="234"/>
      <c r="O138" s="233" t="str">
        <f>IF($A138="PLAI-adapté",IF($M$8=2,VLOOKUP($N138,Données!$H$6:$L$11,5,0),VLOOKUP($N138,Données!$H$6:$L$11,4,0)),"")</f>
        <v/>
      </c>
      <c r="P138" s="235" t="str">
        <f t="shared" si="31"/>
        <v/>
      </c>
      <c r="Q138" s="403" t="str">
        <f t="shared" si="29"/>
        <v/>
      </c>
      <c r="R138" s="209"/>
      <c r="S138" s="15"/>
      <c r="T138" s="8"/>
      <c r="U138" s="8"/>
      <c r="V138" s="8"/>
      <c r="W138" s="8"/>
      <c r="X138" s="50"/>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c r="HH138" s="8"/>
      <c r="HI138" s="8"/>
      <c r="HJ138" s="8"/>
      <c r="HK138" s="8"/>
      <c r="HL138" s="8"/>
      <c r="HM138" s="8"/>
      <c r="HN138" s="8"/>
      <c r="HO138" s="8"/>
      <c r="HP138" s="8"/>
      <c r="HQ138" s="8"/>
      <c r="HR138" s="8"/>
      <c r="HS138" s="8"/>
      <c r="HT138" s="8"/>
      <c r="HU138" s="8"/>
      <c r="HV138" s="8"/>
      <c r="HW138" s="8"/>
      <c r="HX138" s="8"/>
      <c r="HY138" s="8"/>
      <c r="HZ138" s="8"/>
      <c r="IA138" s="8"/>
      <c r="IB138" s="8"/>
      <c r="IC138" s="8"/>
      <c r="ID138" s="8"/>
      <c r="IE138" s="8"/>
      <c r="IF138" s="8"/>
      <c r="IG138" s="8"/>
      <c r="IH138" s="8"/>
      <c r="II138" s="8"/>
      <c r="IJ138" s="8"/>
      <c r="IK138" s="8"/>
      <c r="IL138" s="8"/>
      <c r="IM138" s="8"/>
      <c r="IN138" s="8"/>
      <c r="IO138" s="8"/>
      <c r="IP138" s="8"/>
      <c r="IQ138" s="8"/>
      <c r="IR138" s="8"/>
      <c r="IS138" s="8"/>
      <c r="IT138" s="8"/>
      <c r="IU138" s="8"/>
      <c r="IV138" s="8"/>
      <c r="IW138" s="8"/>
      <c r="IX138" s="8"/>
      <c r="IY138" s="8"/>
      <c r="IZ138" s="8"/>
      <c r="JA138" s="8"/>
      <c r="JB138" s="8"/>
      <c r="JC138" s="8"/>
      <c r="JD138" s="8"/>
      <c r="JE138" s="8"/>
      <c r="JF138" s="8"/>
      <c r="JG138" s="8"/>
      <c r="JH138" s="8"/>
      <c r="JI138" s="8"/>
      <c r="JJ138" s="8"/>
      <c r="JK138" s="8"/>
      <c r="JL138" s="8"/>
      <c r="JM138" s="8"/>
      <c r="JN138" s="8"/>
      <c r="JO138" s="8"/>
      <c r="JP138" s="8"/>
      <c r="JQ138" s="8"/>
      <c r="JR138" s="8"/>
      <c r="JS138" s="8"/>
      <c r="JT138" s="8"/>
      <c r="JU138" s="8"/>
      <c r="JV138" s="8"/>
      <c r="JW138" s="8"/>
      <c r="JX138" s="8"/>
      <c r="JY138" s="8"/>
      <c r="JZ138" s="8"/>
      <c r="KA138" s="8"/>
      <c r="KB138" s="8"/>
      <c r="KC138" s="8"/>
      <c r="KD138" s="8"/>
      <c r="KE138" s="8"/>
      <c r="KF138" s="8"/>
      <c r="KG138" s="8"/>
      <c r="KH138" s="8"/>
      <c r="KI138" s="8"/>
      <c r="KJ138" s="8"/>
      <c r="KK138" s="8"/>
      <c r="KL138" s="8"/>
      <c r="KM138" s="8"/>
      <c r="KN138" s="8"/>
      <c r="KO138" s="8"/>
      <c r="KP138" s="8"/>
      <c r="KQ138" s="8"/>
      <c r="KR138" s="8"/>
      <c r="KS138" s="8"/>
      <c r="KT138" s="8"/>
      <c r="KU138" s="8"/>
      <c r="KV138" s="8"/>
      <c r="KW138" s="8"/>
      <c r="KX138" s="8"/>
      <c r="KY138" s="8"/>
      <c r="KZ138" s="8"/>
      <c r="LA138" s="8"/>
      <c r="LB138" s="8"/>
      <c r="LC138" s="8"/>
      <c r="LD138" s="8"/>
      <c r="LE138" s="8"/>
      <c r="LF138" s="8"/>
      <c r="LG138" s="8"/>
      <c r="LH138" s="8"/>
      <c r="LI138" s="8"/>
      <c r="LJ138" s="8"/>
      <c r="LK138" s="8"/>
      <c r="LL138" s="8"/>
      <c r="LM138" s="8"/>
      <c r="LN138" s="8"/>
      <c r="LO138" s="8"/>
      <c r="LP138" s="8"/>
      <c r="LQ138" s="8"/>
      <c r="LR138" s="8"/>
      <c r="LS138" s="8"/>
      <c r="LT138" s="8"/>
      <c r="LU138" s="8"/>
      <c r="LV138" s="8"/>
      <c r="LW138" s="8"/>
      <c r="LX138" s="8"/>
      <c r="LY138" s="8"/>
      <c r="LZ138" s="8"/>
      <c r="MA138" s="8"/>
      <c r="MB138" s="8"/>
      <c r="MC138" s="8"/>
      <c r="MD138" s="8"/>
      <c r="ME138" s="8"/>
      <c r="MF138" s="8"/>
      <c r="MG138" s="8"/>
      <c r="MH138" s="8"/>
      <c r="MI138" s="8"/>
      <c r="MJ138" s="8"/>
      <c r="MK138" s="8"/>
      <c r="ML138" s="8"/>
      <c r="MM138" s="8"/>
      <c r="MN138" s="8"/>
      <c r="MO138" s="8"/>
      <c r="MP138" s="8"/>
      <c r="MQ138" s="8"/>
      <c r="MR138" s="8"/>
      <c r="MS138" s="8"/>
      <c r="MT138" s="8"/>
      <c r="MU138" s="8"/>
      <c r="MV138" s="8"/>
      <c r="MW138" s="8"/>
      <c r="MX138" s="8"/>
      <c r="MY138" s="8"/>
      <c r="MZ138" s="8"/>
      <c r="NA138" s="8"/>
      <c r="NB138" s="8"/>
      <c r="NC138" s="8"/>
      <c r="ND138" s="8"/>
      <c r="NE138" s="8"/>
      <c r="NF138" s="8"/>
      <c r="NG138" s="8"/>
      <c r="NH138" s="8"/>
      <c r="NI138" s="8"/>
      <c r="NJ138" s="8"/>
      <c r="NK138" s="8"/>
      <c r="NL138" s="8"/>
      <c r="NM138" s="8"/>
      <c r="NN138" s="8"/>
      <c r="NO138" s="8"/>
      <c r="NP138" s="8"/>
      <c r="NQ138" s="8"/>
      <c r="NR138" s="8"/>
      <c r="NS138" s="8"/>
      <c r="NT138" s="8"/>
      <c r="NU138" s="8"/>
      <c r="NV138" s="8"/>
      <c r="NW138" s="8"/>
      <c r="NX138" s="8"/>
      <c r="NY138" s="8"/>
      <c r="NZ138" s="8"/>
      <c r="OA138" s="8"/>
      <c r="OB138" s="8"/>
      <c r="OC138" s="8"/>
      <c r="OD138" s="8"/>
      <c r="OE138" s="8"/>
      <c r="OF138" s="8"/>
      <c r="OG138" s="8"/>
      <c r="OH138" s="8"/>
      <c r="OI138" s="8"/>
      <c r="OJ138" s="8"/>
      <c r="OK138" s="8"/>
      <c r="OL138" s="8"/>
      <c r="OM138" s="8"/>
      <c r="ON138" s="8"/>
      <c r="OO138" s="8"/>
      <c r="OP138" s="8"/>
      <c r="OQ138" s="8"/>
      <c r="OR138" s="8"/>
      <c r="OS138" s="8"/>
      <c r="OT138" s="8"/>
      <c r="OU138" s="8"/>
      <c r="OV138" s="8"/>
      <c r="OW138" s="8"/>
      <c r="OX138" s="8"/>
      <c r="OY138" s="8"/>
      <c r="OZ138" s="8"/>
      <c r="PA138" s="8"/>
      <c r="PB138" s="8"/>
      <c r="PC138" s="8"/>
      <c r="PD138" s="8"/>
      <c r="PE138" s="8"/>
      <c r="PF138" s="8"/>
      <c r="PG138" s="8"/>
      <c r="PH138" s="8"/>
      <c r="PI138" s="8"/>
      <c r="PJ138" s="8"/>
      <c r="PK138" s="8"/>
      <c r="PL138" s="8"/>
      <c r="PM138" s="8"/>
      <c r="PN138" s="8"/>
      <c r="PO138" s="8"/>
      <c r="PP138" s="8"/>
      <c r="PQ138" s="8"/>
      <c r="PR138" s="8"/>
      <c r="PS138" s="8"/>
      <c r="PT138" s="8"/>
      <c r="PU138" s="8"/>
      <c r="PV138" s="8"/>
      <c r="PW138" s="8"/>
      <c r="PX138" s="8"/>
      <c r="PY138" s="8"/>
      <c r="PZ138" s="8"/>
      <c r="QA138" s="8"/>
      <c r="QB138" s="8"/>
      <c r="QC138" s="8"/>
      <c r="QD138" s="8"/>
      <c r="QE138" s="8"/>
      <c r="QF138" s="8"/>
      <c r="QG138" s="8"/>
      <c r="QH138" s="8"/>
      <c r="QI138" s="8"/>
      <c r="QJ138" s="8"/>
      <c r="QK138" s="8"/>
      <c r="QL138" s="8"/>
      <c r="QM138" s="8"/>
      <c r="QN138" s="8"/>
      <c r="QO138" s="8"/>
      <c r="QP138" s="8"/>
      <c r="QQ138" s="8"/>
      <c r="QR138" s="8"/>
      <c r="QS138" s="8"/>
      <c r="QT138" s="8"/>
      <c r="QU138" s="8"/>
      <c r="QV138" s="8"/>
      <c r="QW138" s="8"/>
      <c r="QX138" s="8"/>
      <c r="QY138" s="8"/>
      <c r="QZ138" s="8"/>
      <c r="RA138" s="8"/>
      <c r="RB138" s="8"/>
      <c r="RC138" s="8"/>
      <c r="RD138" s="8"/>
      <c r="RE138" s="8"/>
      <c r="RF138" s="8"/>
      <c r="RG138" s="8"/>
      <c r="RH138" s="8"/>
      <c r="RI138" s="8"/>
      <c r="RJ138" s="8"/>
      <c r="RK138" s="8"/>
      <c r="RL138" s="8"/>
      <c r="RM138" s="8"/>
      <c r="RN138" s="8"/>
      <c r="RO138" s="8"/>
      <c r="RP138" s="8"/>
      <c r="RQ138" s="8"/>
      <c r="RR138" s="8"/>
      <c r="RS138" s="8"/>
      <c r="RT138" s="8"/>
      <c r="RU138" s="8"/>
      <c r="RV138" s="8"/>
      <c r="RW138" s="8"/>
      <c r="RX138" s="8"/>
      <c r="RY138" s="8"/>
      <c r="RZ138" s="8"/>
      <c r="SA138" s="8"/>
      <c r="SB138" s="8"/>
      <c r="SC138" s="8"/>
      <c r="SD138" s="8"/>
      <c r="SE138" s="8"/>
      <c r="SF138" s="8"/>
      <c r="SG138" s="8"/>
      <c r="SH138" s="8"/>
      <c r="SI138" s="8"/>
      <c r="SJ138" s="8"/>
      <c r="SK138" s="8"/>
      <c r="SL138" s="8"/>
      <c r="SM138" s="8"/>
      <c r="SN138" s="8"/>
      <c r="SO138" s="8"/>
      <c r="SP138" s="8"/>
      <c r="SQ138" s="8"/>
      <c r="SR138" s="8"/>
      <c r="SS138" s="8"/>
      <c r="ST138" s="8"/>
      <c r="SU138" s="8"/>
      <c r="SV138" s="8"/>
      <c r="SW138" s="8"/>
      <c r="SX138" s="8"/>
      <c r="SY138" s="8"/>
      <c r="SZ138" s="8"/>
      <c r="TA138" s="8"/>
      <c r="TB138" s="8"/>
      <c r="TC138" s="8"/>
      <c r="TD138" s="8"/>
      <c r="TE138" s="8"/>
      <c r="TF138" s="8"/>
      <c r="TG138" s="8"/>
      <c r="TH138" s="8"/>
      <c r="TI138" s="8"/>
      <c r="TJ138" s="8"/>
      <c r="TK138" s="8"/>
      <c r="TL138" s="8"/>
      <c r="TM138" s="8"/>
      <c r="TN138" s="8"/>
      <c r="TO138" s="8"/>
      <c r="TP138" s="8"/>
      <c r="TQ138" s="8"/>
      <c r="TR138" s="8"/>
      <c r="TS138" s="8"/>
      <c r="TT138" s="8"/>
      <c r="TU138" s="8"/>
      <c r="TV138" s="8"/>
      <c r="TW138" s="8"/>
      <c r="TX138" s="8"/>
      <c r="TY138" s="8"/>
      <c r="TZ138" s="8"/>
      <c r="UA138" s="8"/>
      <c r="UB138" s="8"/>
      <c r="UC138" s="8"/>
      <c r="UD138" s="8"/>
      <c r="UE138" s="8"/>
      <c r="UF138" s="8"/>
      <c r="UG138" s="8"/>
      <c r="UH138" s="8"/>
      <c r="UI138" s="8"/>
      <c r="UJ138" s="8"/>
      <c r="UK138" s="8"/>
      <c r="UL138" s="8"/>
      <c r="UM138" s="8"/>
      <c r="UN138" s="8"/>
      <c r="UO138" s="8"/>
      <c r="UP138" s="8"/>
      <c r="UQ138" s="8"/>
      <c r="UR138" s="8"/>
      <c r="US138" s="8"/>
      <c r="UT138" s="8"/>
      <c r="UU138" s="8"/>
      <c r="UV138" s="8"/>
      <c r="UW138" s="8"/>
      <c r="UX138" s="8"/>
      <c r="UY138" s="8"/>
      <c r="UZ138" s="8"/>
      <c r="VA138" s="8"/>
      <c r="VB138" s="8"/>
      <c r="VC138" s="8"/>
      <c r="VD138" s="8"/>
      <c r="VE138" s="8"/>
      <c r="VF138" s="8"/>
      <c r="VG138" s="8"/>
      <c r="VH138" s="8"/>
      <c r="VI138" s="8"/>
      <c r="VJ138" s="8"/>
      <c r="VK138" s="8"/>
      <c r="VL138" s="8"/>
      <c r="VM138" s="8"/>
      <c r="VN138" s="8"/>
      <c r="VO138" s="8"/>
      <c r="VP138" s="8"/>
      <c r="VQ138" s="8"/>
      <c r="VR138" s="8"/>
      <c r="VS138" s="8"/>
      <c r="VT138" s="8"/>
      <c r="VU138" s="8"/>
      <c r="VV138" s="8"/>
      <c r="VW138" s="8"/>
      <c r="VX138" s="8"/>
      <c r="VY138" s="8"/>
      <c r="VZ138" s="8"/>
      <c r="WA138" s="8"/>
      <c r="WB138" s="8"/>
      <c r="WC138" s="8"/>
      <c r="WD138" s="8"/>
      <c r="WE138" s="8"/>
      <c r="WF138" s="8"/>
      <c r="WG138" s="8"/>
      <c r="WH138" s="8"/>
      <c r="WI138" s="8"/>
      <c r="WJ138" s="8"/>
      <c r="WK138" s="8"/>
      <c r="WL138" s="8"/>
      <c r="WM138" s="8"/>
      <c r="WN138" s="8"/>
      <c r="WO138" s="8"/>
      <c r="WP138" s="8"/>
      <c r="WQ138" s="8"/>
      <c r="WR138" s="8"/>
      <c r="WS138" s="8"/>
      <c r="WT138" s="8"/>
      <c r="WU138" s="8"/>
      <c r="WV138" s="8"/>
      <c r="WW138" s="8"/>
      <c r="WX138" s="8"/>
      <c r="WY138" s="8"/>
      <c r="WZ138" s="8"/>
      <c r="XA138" s="8"/>
      <c r="XB138" s="8"/>
      <c r="XC138" s="8"/>
      <c r="XD138" s="8"/>
      <c r="XE138" s="8"/>
      <c r="XF138" s="8"/>
      <c r="XG138" s="8"/>
      <c r="XH138" s="8"/>
      <c r="XI138" s="8"/>
      <c r="XJ138" s="8"/>
      <c r="XK138" s="8"/>
      <c r="XL138" s="8"/>
      <c r="XM138" s="8"/>
      <c r="XN138" s="8"/>
      <c r="XO138" s="8"/>
      <c r="XP138" s="8"/>
      <c r="XQ138" s="8"/>
      <c r="XR138" s="8"/>
      <c r="XS138" s="8"/>
      <c r="XT138" s="8"/>
      <c r="XU138" s="8"/>
      <c r="XV138" s="8"/>
      <c r="XW138" s="8"/>
      <c r="XX138" s="8"/>
      <c r="XY138" s="8"/>
      <c r="XZ138" s="8"/>
      <c r="YA138" s="8"/>
      <c r="YB138" s="8"/>
      <c r="YC138" s="8"/>
      <c r="YD138" s="8"/>
      <c r="YE138" s="8"/>
      <c r="YF138" s="8"/>
      <c r="YG138" s="8"/>
      <c r="YH138" s="8"/>
      <c r="YI138" s="8"/>
      <c r="YJ138" s="8"/>
      <c r="YK138" s="8"/>
      <c r="YL138" s="8"/>
      <c r="YM138" s="8"/>
      <c r="YN138" s="8"/>
      <c r="YO138" s="8"/>
      <c r="YP138" s="8"/>
      <c r="YQ138" s="8"/>
      <c r="YR138" s="8"/>
      <c r="YS138" s="8"/>
      <c r="YT138" s="8"/>
      <c r="YU138" s="8"/>
      <c r="YV138" s="8"/>
      <c r="YW138" s="8"/>
      <c r="YX138" s="8"/>
      <c r="YY138" s="8"/>
      <c r="YZ138" s="8"/>
      <c r="ZA138" s="8"/>
      <c r="ZB138" s="8"/>
      <c r="ZC138" s="8"/>
      <c r="ZD138" s="8"/>
      <c r="ZE138" s="8"/>
      <c r="ZF138" s="8"/>
      <c r="ZG138" s="8"/>
      <c r="ZH138" s="8"/>
      <c r="ZI138" s="8"/>
      <c r="ZJ138" s="8"/>
      <c r="ZK138" s="8"/>
      <c r="ZL138" s="8"/>
      <c r="ZM138" s="8"/>
      <c r="ZN138" s="8"/>
      <c r="ZO138" s="8"/>
      <c r="ZP138" s="8"/>
      <c r="ZQ138" s="8"/>
      <c r="ZR138" s="8"/>
      <c r="ZS138" s="8"/>
      <c r="ZT138" s="8"/>
      <c r="ZU138" s="8"/>
      <c r="ZV138" s="8"/>
      <c r="ZW138" s="8"/>
      <c r="ZX138" s="8"/>
      <c r="ZY138" s="8"/>
      <c r="ZZ138" s="8"/>
      <c r="AAA138" s="8"/>
      <c r="AAB138" s="8"/>
      <c r="AAC138" s="8"/>
      <c r="AAD138" s="8"/>
      <c r="AAE138" s="8"/>
      <c r="AAF138" s="8"/>
      <c r="AAG138" s="8"/>
      <c r="AAH138" s="8"/>
      <c r="AAI138" s="8"/>
      <c r="AAJ138" s="8"/>
      <c r="AAK138" s="8"/>
      <c r="AAL138" s="8"/>
      <c r="AAM138" s="8"/>
      <c r="AAN138" s="8"/>
      <c r="AAO138" s="8"/>
      <c r="AAP138" s="8"/>
      <c r="AAQ138" s="8"/>
      <c r="AAR138" s="8"/>
      <c r="AAS138" s="8"/>
      <c r="AAT138" s="8"/>
      <c r="AAU138" s="8"/>
      <c r="AAV138" s="8"/>
      <c r="AAW138" s="8"/>
      <c r="AAX138" s="8"/>
      <c r="AAY138" s="8"/>
      <c r="AAZ138" s="8"/>
      <c r="ABA138" s="8"/>
      <c r="ABB138" s="8"/>
      <c r="ABC138" s="8"/>
      <c r="ABD138" s="8"/>
      <c r="ABE138" s="8"/>
      <c r="ABF138" s="8"/>
      <c r="ABG138" s="8"/>
      <c r="ABH138" s="8"/>
      <c r="ABI138" s="8"/>
      <c r="ABJ138" s="8"/>
      <c r="ABK138" s="8"/>
      <c r="ABL138" s="8"/>
      <c r="ABM138" s="8"/>
      <c r="ABN138" s="8"/>
      <c r="ABO138" s="8"/>
      <c r="ABP138" s="8"/>
      <c r="ABQ138" s="8"/>
      <c r="ABR138" s="8"/>
      <c r="ABS138" s="8"/>
      <c r="ABT138" s="8"/>
      <c r="ABU138" s="8"/>
      <c r="ABV138" s="8"/>
      <c r="ABW138" s="8"/>
      <c r="ABX138" s="8"/>
      <c r="ABY138" s="8"/>
      <c r="ABZ138" s="8"/>
      <c r="ACA138" s="8"/>
      <c r="ACB138" s="8"/>
      <c r="ACC138" s="8"/>
      <c r="ACD138" s="8"/>
      <c r="ACE138" s="8"/>
      <c r="ACF138" s="8"/>
      <c r="ACG138" s="8"/>
      <c r="ACH138" s="8"/>
      <c r="ACI138" s="8"/>
      <c r="ACJ138" s="8"/>
      <c r="ACK138" s="8"/>
      <c r="ACL138" s="8"/>
      <c r="ACM138" s="8"/>
      <c r="ACN138" s="8"/>
      <c r="ACO138" s="8"/>
      <c r="ACP138" s="8"/>
      <c r="ACQ138" s="8"/>
      <c r="ACR138" s="8"/>
      <c r="ACS138" s="8"/>
      <c r="ACT138" s="8"/>
      <c r="ACU138" s="8"/>
      <c r="ACV138" s="8"/>
      <c r="ACW138" s="8"/>
      <c r="ACX138" s="8"/>
      <c r="ACY138" s="8"/>
      <c r="ACZ138" s="8"/>
      <c r="ADA138" s="8"/>
      <c r="ADB138" s="8"/>
      <c r="ADC138" s="8"/>
      <c r="ADD138" s="8"/>
      <c r="ADE138" s="8"/>
      <c r="ADF138" s="8"/>
      <c r="ADG138" s="8"/>
      <c r="ADH138" s="8"/>
      <c r="ADI138" s="8"/>
      <c r="ADJ138" s="8"/>
      <c r="ADK138" s="8"/>
      <c r="ADL138" s="8"/>
      <c r="ADM138" s="8"/>
      <c r="ADN138" s="8"/>
      <c r="ADO138" s="8"/>
      <c r="ADP138" s="8"/>
      <c r="ADQ138" s="8"/>
      <c r="ADR138" s="8"/>
      <c r="ADS138" s="8"/>
      <c r="ADT138" s="8"/>
      <c r="ADU138" s="8"/>
      <c r="ADV138" s="8"/>
      <c r="ADW138" s="8"/>
      <c r="ADX138" s="8"/>
      <c r="ADY138" s="8"/>
      <c r="ADZ138" s="8"/>
      <c r="AEA138" s="8"/>
      <c r="AEB138" s="8"/>
      <c r="AEC138" s="8"/>
      <c r="AED138" s="8"/>
      <c r="AEE138" s="8"/>
      <c r="AEF138" s="8"/>
      <c r="AEG138" s="8"/>
      <c r="AEH138" s="8"/>
      <c r="AEI138" s="8"/>
      <c r="AEJ138" s="8"/>
      <c r="AEK138" s="8"/>
      <c r="AEL138" s="8"/>
      <c r="AEM138" s="8"/>
      <c r="AEN138" s="8"/>
      <c r="AEO138" s="8"/>
      <c r="AEP138" s="8"/>
      <c r="AEQ138" s="8"/>
      <c r="AER138" s="8"/>
      <c r="AES138" s="8"/>
      <c r="AET138" s="8"/>
      <c r="AEU138" s="8"/>
      <c r="AEV138" s="8"/>
      <c r="AEW138" s="8"/>
      <c r="AEX138" s="8"/>
      <c r="AEY138" s="8"/>
      <c r="AEZ138" s="8"/>
      <c r="AFA138" s="8"/>
      <c r="AFB138" s="8"/>
      <c r="AFC138" s="8"/>
      <c r="AFD138" s="8"/>
      <c r="AFE138" s="8"/>
      <c r="AFF138" s="8"/>
      <c r="AFG138" s="8"/>
      <c r="AFH138" s="8"/>
      <c r="AFI138" s="8"/>
      <c r="AFJ138" s="8"/>
      <c r="AFK138" s="8"/>
      <c r="AFL138" s="8"/>
      <c r="AFM138" s="8"/>
      <c r="AFN138" s="8"/>
      <c r="AFO138" s="8"/>
      <c r="AFP138" s="8"/>
      <c r="AFQ138" s="8"/>
      <c r="AFR138" s="8"/>
      <c r="AFS138" s="8"/>
      <c r="AFT138" s="8"/>
      <c r="AFU138" s="8"/>
      <c r="AFV138" s="8"/>
      <c r="AFW138" s="8"/>
      <c r="AFX138" s="8"/>
      <c r="AFY138" s="8"/>
      <c r="AFZ138" s="8"/>
      <c r="AGA138" s="8"/>
      <c r="AGB138" s="8"/>
      <c r="AGC138" s="8"/>
      <c r="AGD138" s="8"/>
      <c r="AGE138" s="8"/>
      <c r="AGF138" s="8"/>
      <c r="AGG138" s="8"/>
      <c r="AGH138" s="8"/>
      <c r="AGI138" s="8"/>
      <c r="AGJ138" s="8"/>
      <c r="AGK138" s="8"/>
      <c r="AGL138" s="8"/>
      <c r="AGM138" s="8"/>
      <c r="AGN138" s="8"/>
      <c r="AGO138" s="8"/>
      <c r="AGP138" s="8"/>
      <c r="AGQ138" s="8"/>
      <c r="AGR138" s="8"/>
      <c r="AGS138" s="8"/>
      <c r="AGT138" s="8"/>
      <c r="AGU138" s="8"/>
      <c r="AGV138" s="8"/>
      <c r="AGW138" s="8"/>
      <c r="AGX138" s="8"/>
      <c r="AGY138" s="8"/>
      <c r="AGZ138" s="8"/>
      <c r="AHA138" s="8"/>
      <c r="AHB138" s="8"/>
      <c r="AHC138" s="8"/>
      <c r="AHD138" s="8"/>
      <c r="AHE138" s="8"/>
      <c r="AHF138" s="8"/>
      <c r="AHG138" s="8"/>
      <c r="AHH138" s="8"/>
      <c r="AHI138" s="8"/>
      <c r="AHJ138" s="8"/>
      <c r="AHK138" s="8"/>
      <c r="AHL138" s="8"/>
      <c r="AHM138" s="8"/>
      <c r="AHN138" s="8"/>
      <c r="AHO138" s="8"/>
      <c r="AHP138" s="8"/>
      <c r="AHQ138" s="8"/>
      <c r="AHR138" s="8"/>
      <c r="AHS138" s="8"/>
      <c r="AHT138" s="8"/>
      <c r="AHU138" s="8"/>
      <c r="AHV138" s="8"/>
      <c r="AHW138" s="8"/>
      <c r="AHX138" s="8"/>
      <c r="AHY138" s="8"/>
      <c r="AHZ138" s="8"/>
      <c r="AIA138" s="8"/>
      <c r="AIB138" s="8"/>
      <c r="AIC138" s="8"/>
      <c r="AID138" s="8"/>
      <c r="AIE138" s="8"/>
      <c r="AIF138" s="8"/>
      <c r="AIG138" s="8"/>
      <c r="AIH138" s="8"/>
      <c r="AII138" s="8"/>
      <c r="AIJ138" s="8"/>
      <c r="AIK138" s="8"/>
      <c r="AIL138" s="8"/>
      <c r="AIM138" s="8"/>
      <c r="AIN138" s="8"/>
      <c r="AIO138" s="8"/>
      <c r="AIP138" s="8"/>
      <c r="AIQ138" s="8"/>
      <c r="AIR138" s="8"/>
      <c r="AIS138" s="8"/>
      <c r="AIT138" s="8"/>
      <c r="AIU138" s="8"/>
      <c r="AIV138" s="8"/>
      <c r="AIW138" s="8"/>
      <c r="AIX138" s="8"/>
      <c r="AIY138" s="8"/>
      <c r="AIZ138" s="8"/>
      <c r="AJA138" s="8"/>
      <c r="AJB138" s="8"/>
      <c r="AJC138" s="8"/>
      <c r="AJD138" s="8"/>
      <c r="AJE138" s="8"/>
      <c r="AJF138" s="8"/>
      <c r="AJG138" s="8"/>
      <c r="AJH138" s="8"/>
      <c r="AJI138" s="8"/>
      <c r="AJJ138" s="8"/>
      <c r="AJK138" s="8"/>
      <c r="AJL138" s="8"/>
      <c r="AJM138" s="8"/>
      <c r="AJN138" s="8"/>
      <c r="AJO138" s="8"/>
      <c r="AJP138" s="8"/>
      <c r="AJQ138" s="8"/>
      <c r="AJR138" s="8"/>
      <c r="AJS138" s="8"/>
      <c r="AJT138" s="8"/>
      <c r="AJU138" s="8"/>
      <c r="AJV138" s="8"/>
      <c r="AJW138" s="8"/>
      <c r="AJX138" s="8"/>
      <c r="AJY138" s="8"/>
      <c r="AJZ138" s="8"/>
      <c r="AKA138" s="8"/>
      <c r="AKB138" s="8"/>
      <c r="AKC138" s="8"/>
      <c r="AKD138" s="8"/>
      <c r="AKE138" s="8"/>
      <c r="AKF138" s="8"/>
      <c r="AKG138" s="8"/>
      <c r="AKH138" s="8"/>
      <c r="AKI138" s="8"/>
      <c r="AKJ138" s="8"/>
      <c r="AKK138" s="8"/>
      <c r="AKL138" s="8"/>
      <c r="AKM138" s="8"/>
      <c r="AKN138" s="8"/>
      <c r="AKO138" s="8"/>
      <c r="AKP138" s="8"/>
      <c r="AKQ138" s="8"/>
      <c r="AKR138" s="8"/>
      <c r="AKS138" s="8"/>
      <c r="AKT138" s="8"/>
      <c r="AKU138" s="8"/>
      <c r="AKV138" s="8"/>
      <c r="AKW138" s="8"/>
      <c r="AKX138" s="8"/>
      <c r="AKY138" s="8"/>
      <c r="AKZ138" s="8"/>
      <c r="ALA138" s="8"/>
      <c r="ALB138" s="8"/>
      <c r="ALC138" s="8"/>
      <c r="ALD138" s="8"/>
      <c r="ALE138" s="8"/>
      <c r="ALF138" s="8"/>
      <c r="ALG138" s="8"/>
      <c r="ALH138" s="8"/>
      <c r="ALI138" s="8"/>
      <c r="ALJ138" s="8"/>
      <c r="ALK138" s="8"/>
      <c r="ALL138" s="8"/>
      <c r="ALM138" s="8"/>
      <c r="ALN138" s="8"/>
      <c r="ALO138" s="8"/>
      <c r="ALP138" s="8"/>
      <c r="ALQ138" s="8"/>
      <c r="ALR138" s="8"/>
      <c r="ALS138" s="8"/>
      <c r="ALT138" s="8"/>
      <c r="ALU138" s="8"/>
      <c r="ALV138" s="8"/>
      <c r="ALW138" s="8"/>
      <c r="ALX138" s="8"/>
      <c r="ALY138" s="8"/>
      <c r="ALZ138" s="8"/>
      <c r="AMA138" s="8"/>
      <c r="AMB138" s="8"/>
      <c r="AMC138" s="8"/>
      <c r="AMD138" s="8"/>
      <c r="AME138" s="8"/>
    </row>
    <row r="139" spans="1:1019" s="158" customFormat="1" ht="15.75">
      <c r="A139" s="224"/>
      <c r="B139" s="225"/>
      <c r="C139" s="236"/>
      <c r="D139" s="236"/>
      <c r="E139" s="236"/>
      <c r="F139" s="237"/>
      <c r="G139" s="228"/>
      <c r="H139" s="238"/>
      <c r="I139" s="230" t="b">
        <f t="shared" si="26"/>
        <v>0</v>
      </c>
      <c r="J139" s="231" t="e">
        <f>VLOOKUP(G139,'3. Fiche prépa conv APL_RS'!$B$33:$H$39,IF(LEFT(A139,3)="PLS",6,IF(LEFT(A139,4)="PLUS",2,IF(LEFT(A139,4)="PLAI",4))))</f>
        <v>#N/A</v>
      </c>
      <c r="K139" s="232"/>
      <c r="L139" s="232"/>
      <c r="M139" s="233">
        <f t="shared" si="30"/>
        <v>0</v>
      </c>
      <c r="N139" s="234"/>
      <c r="O139" s="233" t="str">
        <f>IF($A139="PLAI-adapté",IF($M$8=2,VLOOKUP($N139,Données!$H$6:$L$11,5,0),VLOOKUP($N139,Données!$H$6:$L$11,4,0)),"")</f>
        <v/>
      </c>
      <c r="P139" s="235" t="str">
        <f t="shared" si="31"/>
        <v/>
      </c>
      <c r="Q139" s="403" t="str">
        <f t="shared" si="29"/>
        <v/>
      </c>
      <c r="R139" s="209"/>
      <c r="S139" s="15"/>
      <c r="T139" s="8"/>
      <c r="U139" s="8"/>
      <c r="V139" s="8"/>
      <c r="W139" s="8"/>
      <c r="X139" s="50"/>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c r="IJ139" s="8"/>
      <c r="IK139" s="8"/>
      <c r="IL139" s="8"/>
      <c r="IM139" s="8"/>
      <c r="IN139" s="8"/>
      <c r="IO139" s="8"/>
      <c r="IP139" s="8"/>
      <c r="IQ139" s="8"/>
      <c r="IR139" s="8"/>
      <c r="IS139" s="8"/>
      <c r="IT139" s="8"/>
      <c r="IU139" s="8"/>
      <c r="IV139" s="8"/>
      <c r="IW139" s="8"/>
      <c r="IX139" s="8"/>
      <c r="IY139" s="8"/>
      <c r="IZ139" s="8"/>
      <c r="JA139" s="8"/>
      <c r="JB139" s="8"/>
      <c r="JC139" s="8"/>
      <c r="JD139" s="8"/>
      <c r="JE139" s="8"/>
      <c r="JF139" s="8"/>
      <c r="JG139" s="8"/>
      <c r="JH139" s="8"/>
      <c r="JI139" s="8"/>
      <c r="JJ139" s="8"/>
      <c r="JK139" s="8"/>
      <c r="JL139" s="8"/>
      <c r="JM139" s="8"/>
      <c r="JN139" s="8"/>
      <c r="JO139" s="8"/>
      <c r="JP139" s="8"/>
      <c r="JQ139" s="8"/>
      <c r="JR139" s="8"/>
      <c r="JS139" s="8"/>
      <c r="JT139" s="8"/>
      <c r="JU139" s="8"/>
      <c r="JV139" s="8"/>
      <c r="JW139" s="8"/>
      <c r="JX139" s="8"/>
      <c r="JY139" s="8"/>
      <c r="JZ139" s="8"/>
      <c r="KA139" s="8"/>
      <c r="KB139" s="8"/>
      <c r="KC139" s="8"/>
      <c r="KD139" s="8"/>
      <c r="KE139" s="8"/>
      <c r="KF139" s="8"/>
      <c r="KG139" s="8"/>
      <c r="KH139" s="8"/>
      <c r="KI139" s="8"/>
      <c r="KJ139" s="8"/>
      <c r="KK139" s="8"/>
      <c r="KL139" s="8"/>
      <c r="KM139" s="8"/>
      <c r="KN139" s="8"/>
      <c r="KO139" s="8"/>
      <c r="KP139" s="8"/>
      <c r="KQ139" s="8"/>
      <c r="KR139" s="8"/>
      <c r="KS139" s="8"/>
      <c r="KT139" s="8"/>
      <c r="KU139" s="8"/>
      <c r="KV139" s="8"/>
      <c r="KW139" s="8"/>
      <c r="KX139" s="8"/>
      <c r="KY139" s="8"/>
      <c r="KZ139" s="8"/>
      <c r="LA139" s="8"/>
      <c r="LB139" s="8"/>
      <c r="LC139" s="8"/>
      <c r="LD139" s="8"/>
      <c r="LE139" s="8"/>
      <c r="LF139" s="8"/>
      <c r="LG139" s="8"/>
      <c r="LH139" s="8"/>
      <c r="LI139" s="8"/>
      <c r="LJ139" s="8"/>
      <c r="LK139" s="8"/>
      <c r="LL139" s="8"/>
      <c r="LM139" s="8"/>
      <c r="LN139" s="8"/>
      <c r="LO139" s="8"/>
      <c r="LP139" s="8"/>
      <c r="LQ139" s="8"/>
      <c r="LR139" s="8"/>
      <c r="LS139" s="8"/>
      <c r="LT139" s="8"/>
      <c r="LU139" s="8"/>
      <c r="LV139" s="8"/>
      <c r="LW139" s="8"/>
      <c r="LX139" s="8"/>
      <c r="LY139" s="8"/>
      <c r="LZ139" s="8"/>
      <c r="MA139" s="8"/>
      <c r="MB139" s="8"/>
      <c r="MC139" s="8"/>
      <c r="MD139" s="8"/>
      <c r="ME139" s="8"/>
      <c r="MF139" s="8"/>
      <c r="MG139" s="8"/>
      <c r="MH139" s="8"/>
      <c r="MI139" s="8"/>
      <c r="MJ139" s="8"/>
      <c r="MK139" s="8"/>
      <c r="ML139" s="8"/>
      <c r="MM139" s="8"/>
      <c r="MN139" s="8"/>
      <c r="MO139" s="8"/>
      <c r="MP139" s="8"/>
      <c r="MQ139" s="8"/>
      <c r="MR139" s="8"/>
      <c r="MS139" s="8"/>
      <c r="MT139" s="8"/>
      <c r="MU139" s="8"/>
      <c r="MV139" s="8"/>
      <c r="MW139" s="8"/>
      <c r="MX139" s="8"/>
      <c r="MY139" s="8"/>
      <c r="MZ139" s="8"/>
      <c r="NA139" s="8"/>
      <c r="NB139" s="8"/>
      <c r="NC139" s="8"/>
      <c r="ND139" s="8"/>
      <c r="NE139" s="8"/>
      <c r="NF139" s="8"/>
      <c r="NG139" s="8"/>
      <c r="NH139" s="8"/>
      <c r="NI139" s="8"/>
      <c r="NJ139" s="8"/>
      <c r="NK139" s="8"/>
      <c r="NL139" s="8"/>
      <c r="NM139" s="8"/>
      <c r="NN139" s="8"/>
      <c r="NO139" s="8"/>
      <c r="NP139" s="8"/>
      <c r="NQ139" s="8"/>
      <c r="NR139" s="8"/>
      <c r="NS139" s="8"/>
      <c r="NT139" s="8"/>
      <c r="NU139" s="8"/>
      <c r="NV139" s="8"/>
      <c r="NW139" s="8"/>
      <c r="NX139" s="8"/>
      <c r="NY139" s="8"/>
      <c r="NZ139" s="8"/>
      <c r="OA139" s="8"/>
      <c r="OB139" s="8"/>
      <c r="OC139" s="8"/>
      <c r="OD139" s="8"/>
      <c r="OE139" s="8"/>
      <c r="OF139" s="8"/>
      <c r="OG139" s="8"/>
      <c r="OH139" s="8"/>
      <c r="OI139" s="8"/>
      <c r="OJ139" s="8"/>
      <c r="OK139" s="8"/>
      <c r="OL139" s="8"/>
      <c r="OM139" s="8"/>
      <c r="ON139" s="8"/>
      <c r="OO139" s="8"/>
      <c r="OP139" s="8"/>
      <c r="OQ139" s="8"/>
      <c r="OR139" s="8"/>
      <c r="OS139" s="8"/>
      <c r="OT139" s="8"/>
      <c r="OU139" s="8"/>
      <c r="OV139" s="8"/>
      <c r="OW139" s="8"/>
      <c r="OX139" s="8"/>
      <c r="OY139" s="8"/>
      <c r="OZ139" s="8"/>
      <c r="PA139" s="8"/>
      <c r="PB139" s="8"/>
      <c r="PC139" s="8"/>
      <c r="PD139" s="8"/>
      <c r="PE139" s="8"/>
      <c r="PF139" s="8"/>
      <c r="PG139" s="8"/>
      <c r="PH139" s="8"/>
      <c r="PI139" s="8"/>
      <c r="PJ139" s="8"/>
      <c r="PK139" s="8"/>
      <c r="PL139" s="8"/>
      <c r="PM139" s="8"/>
      <c r="PN139" s="8"/>
      <c r="PO139" s="8"/>
      <c r="PP139" s="8"/>
      <c r="PQ139" s="8"/>
      <c r="PR139" s="8"/>
      <c r="PS139" s="8"/>
      <c r="PT139" s="8"/>
      <c r="PU139" s="8"/>
      <c r="PV139" s="8"/>
      <c r="PW139" s="8"/>
      <c r="PX139" s="8"/>
      <c r="PY139" s="8"/>
      <c r="PZ139" s="8"/>
      <c r="QA139" s="8"/>
      <c r="QB139" s="8"/>
      <c r="QC139" s="8"/>
      <c r="QD139" s="8"/>
      <c r="QE139" s="8"/>
      <c r="QF139" s="8"/>
      <c r="QG139" s="8"/>
      <c r="QH139" s="8"/>
      <c r="QI139" s="8"/>
      <c r="QJ139" s="8"/>
      <c r="QK139" s="8"/>
      <c r="QL139" s="8"/>
      <c r="QM139" s="8"/>
      <c r="QN139" s="8"/>
      <c r="QO139" s="8"/>
      <c r="QP139" s="8"/>
      <c r="QQ139" s="8"/>
      <c r="QR139" s="8"/>
      <c r="QS139" s="8"/>
      <c r="QT139" s="8"/>
      <c r="QU139" s="8"/>
      <c r="QV139" s="8"/>
      <c r="QW139" s="8"/>
      <c r="QX139" s="8"/>
      <c r="QY139" s="8"/>
      <c r="QZ139" s="8"/>
      <c r="RA139" s="8"/>
      <c r="RB139" s="8"/>
      <c r="RC139" s="8"/>
      <c r="RD139" s="8"/>
      <c r="RE139" s="8"/>
      <c r="RF139" s="8"/>
      <c r="RG139" s="8"/>
      <c r="RH139" s="8"/>
      <c r="RI139" s="8"/>
      <c r="RJ139" s="8"/>
      <c r="RK139" s="8"/>
      <c r="RL139" s="8"/>
      <c r="RM139" s="8"/>
      <c r="RN139" s="8"/>
      <c r="RO139" s="8"/>
      <c r="RP139" s="8"/>
      <c r="RQ139" s="8"/>
      <c r="RR139" s="8"/>
      <c r="RS139" s="8"/>
      <c r="RT139" s="8"/>
      <c r="RU139" s="8"/>
      <c r="RV139" s="8"/>
      <c r="RW139" s="8"/>
      <c r="RX139" s="8"/>
      <c r="RY139" s="8"/>
      <c r="RZ139" s="8"/>
      <c r="SA139" s="8"/>
      <c r="SB139" s="8"/>
      <c r="SC139" s="8"/>
      <c r="SD139" s="8"/>
      <c r="SE139" s="8"/>
      <c r="SF139" s="8"/>
      <c r="SG139" s="8"/>
      <c r="SH139" s="8"/>
      <c r="SI139" s="8"/>
      <c r="SJ139" s="8"/>
      <c r="SK139" s="8"/>
      <c r="SL139" s="8"/>
      <c r="SM139" s="8"/>
      <c r="SN139" s="8"/>
      <c r="SO139" s="8"/>
      <c r="SP139" s="8"/>
      <c r="SQ139" s="8"/>
      <c r="SR139" s="8"/>
      <c r="SS139" s="8"/>
      <c r="ST139" s="8"/>
      <c r="SU139" s="8"/>
      <c r="SV139" s="8"/>
      <c r="SW139" s="8"/>
      <c r="SX139" s="8"/>
      <c r="SY139" s="8"/>
      <c r="SZ139" s="8"/>
      <c r="TA139" s="8"/>
      <c r="TB139" s="8"/>
      <c r="TC139" s="8"/>
      <c r="TD139" s="8"/>
      <c r="TE139" s="8"/>
      <c r="TF139" s="8"/>
      <c r="TG139" s="8"/>
      <c r="TH139" s="8"/>
      <c r="TI139" s="8"/>
      <c r="TJ139" s="8"/>
      <c r="TK139" s="8"/>
      <c r="TL139" s="8"/>
      <c r="TM139" s="8"/>
      <c r="TN139" s="8"/>
      <c r="TO139" s="8"/>
      <c r="TP139" s="8"/>
      <c r="TQ139" s="8"/>
      <c r="TR139" s="8"/>
      <c r="TS139" s="8"/>
      <c r="TT139" s="8"/>
      <c r="TU139" s="8"/>
      <c r="TV139" s="8"/>
      <c r="TW139" s="8"/>
      <c r="TX139" s="8"/>
      <c r="TY139" s="8"/>
      <c r="TZ139" s="8"/>
      <c r="UA139" s="8"/>
      <c r="UB139" s="8"/>
      <c r="UC139" s="8"/>
      <c r="UD139" s="8"/>
      <c r="UE139" s="8"/>
      <c r="UF139" s="8"/>
      <c r="UG139" s="8"/>
      <c r="UH139" s="8"/>
      <c r="UI139" s="8"/>
      <c r="UJ139" s="8"/>
      <c r="UK139" s="8"/>
      <c r="UL139" s="8"/>
      <c r="UM139" s="8"/>
      <c r="UN139" s="8"/>
      <c r="UO139" s="8"/>
      <c r="UP139" s="8"/>
      <c r="UQ139" s="8"/>
      <c r="UR139" s="8"/>
      <c r="US139" s="8"/>
      <c r="UT139" s="8"/>
      <c r="UU139" s="8"/>
      <c r="UV139" s="8"/>
      <c r="UW139" s="8"/>
      <c r="UX139" s="8"/>
      <c r="UY139" s="8"/>
      <c r="UZ139" s="8"/>
      <c r="VA139" s="8"/>
      <c r="VB139" s="8"/>
      <c r="VC139" s="8"/>
      <c r="VD139" s="8"/>
      <c r="VE139" s="8"/>
      <c r="VF139" s="8"/>
      <c r="VG139" s="8"/>
      <c r="VH139" s="8"/>
      <c r="VI139" s="8"/>
      <c r="VJ139" s="8"/>
      <c r="VK139" s="8"/>
      <c r="VL139" s="8"/>
      <c r="VM139" s="8"/>
      <c r="VN139" s="8"/>
      <c r="VO139" s="8"/>
      <c r="VP139" s="8"/>
      <c r="VQ139" s="8"/>
      <c r="VR139" s="8"/>
      <c r="VS139" s="8"/>
      <c r="VT139" s="8"/>
      <c r="VU139" s="8"/>
      <c r="VV139" s="8"/>
      <c r="VW139" s="8"/>
      <c r="VX139" s="8"/>
      <c r="VY139" s="8"/>
      <c r="VZ139" s="8"/>
      <c r="WA139" s="8"/>
      <c r="WB139" s="8"/>
      <c r="WC139" s="8"/>
      <c r="WD139" s="8"/>
      <c r="WE139" s="8"/>
      <c r="WF139" s="8"/>
      <c r="WG139" s="8"/>
      <c r="WH139" s="8"/>
      <c r="WI139" s="8"/>
      <c r="WJ139" s="8"/>
      <c r="WK139" s="8"/>
      <c r="WL139" s="8"/>
      <c r="WM139" s="8"/>
      <c r="WN139" s="8"/>
      <c r="WO139" s="8"/>
      <c r="WP139" s="8"/>
      <c r="WQ139" s="8"/>
      <c r="WR139" s="8"/>
      <c r="WS139" s="8"/>
      <c r="WT139" s="8"/>
      <c r="WU139" s="8"/>
      <c r="WV139" s="8"/>
      <c r="WW139" s="8"/>
      <c r="WX139" s="8"/>
      <c r="WY139" s="8"/>
      <c r="WZ139" s="8"/>
      <c r="XA139" s="8"/>
      <c r="XB139" s="8"/>
      <c r="XC139" s="8"/>
      <c r="XD139" s="8"/>
      <c r="XE139" s="8"/>
      <c r="XF139" s="8"/>
      <c r="XG139" s="8"/>
      <c r="XH139" s="8"/>
      <c r="XI139" s="8"/>
      <c r="XJ139" s="8"/>
      <c r="XK139" s="8"/>
      <c r="XL139" s="8"/>
      <c r="XM139" s="8"/>
      <c r="XN139" s="8"/>
      <c r="XO139" s="8"/>
      <c r="XP139" s="8"/>
      <c r="XQ139" s="8"/>
      <c r="XR139" s="8"/>
      <c r="XS139" s="8"/>
      <c r="XT139" s="8"/>
      <c r="XU139" s="8"/>
      <c r="XV139" s="8"/>
      <c r="XW139" s="8"/>
      <c r="XX139" s="8"/>
      <c r="XY139" s="8"/>
      <c r="XZ139" s="8"/>
      <c r="YA139" s="8"/>
      <c r="YB139" s="8"/>
      <c r="YC139" s="8"/>
      <c r="YD139" s="8"/>
      <c r="YE139" s="8"/>
      <c r="YF139" s="8"/>
      <c r="YG139" s="8"/>
      <c r="YH139" s="8"/>
      <c r="YI139" s="8"/>
      <c r="YJ139" s="8"/>
      <c r="YK139" s="8"/>
      <c r="YL139" s="8"/>
      <c r="YM139" s="8"/>
      <c r="YN139" s="8"/>
      <c r="YO139" s="8"/>
      <c r="YP139" s="8"/>
      <c r="YQ139" s="8"/>
      <c r="YR139" s="8"/>
      <c r="YS139" s="8"/>
      <c r="YT139" s="8"/>
      <c r="YU139" s="8"/>
      <c r="YV139" s="8"/>
      <c r="YW139" s="8"/>
      <c r="YX139" s="8"/>
      <c r="YY139" s="8"/>
      <c r="YZ139" s="8"/>
      <c r="ZA139" s="8"/>
      <c r="ZB139" s="8"/>
      <c r="ZC139" s="8"/>
      <c r="ZD139" s="8"/>
      <c r="ZE139" s="8"/>
      <c r="ZF139" s="8"/>
      <c r="ZG139" s="8"/>
      <c r="ZH139" s="8"/>
      <c r="ZI139" s="8"/>
      <c r="ZJ139" s="8"/>
      <c r="ZK139" s="8"/>
      <c r="ZL139" s="8"/>
      <c r="ZM139" s="8"/>
      <c r="ZN139" s="8"/>
      <c r="ZO139" s="8"/>
      <c r="ZP139" s="8"/>
      <c r="ZQ139" s="8"/>
      <c r="ZR139" s="8"/>
      <c r="ZS139" s="8"/>
      <c r="ZT139" s="8"/>
      <c r="ZU139" s="8"/>
      <c r="ZV139" s="8"/>
      <c r="ZW139" s="8"/>
      <c r="ZX139" s="8"/>
      <c r="ZY139" s="8"/>
      <c r="ZZ139" s="8"/>
      <c r="AAA139" s="8"/>
      <c r="AAB139" s="8"/>
      <c r="AAC139" s="8"/>
      <c r="AAD139" s="8"/>
      <c r="AAE139" s="8"/>
      <c r="AAF139" s="8"/>
      <c r="AAG139" s="8"/>
      <c r="AAH139" s="8"/>
      <c r="AAI139" s="8"/>
      <c r="AAJ139" s="8"/>
      <c r="AAK139" s="8"/>
      <c r="AAL139" s="8"/>
      <c r="AAM139" s="8"/>
      <c r="AAN139" s="8"/>
      <c r="AAO139" s="8"/>
      <c r="AAP139" s="8"/>
      <c r="AAQ139" s="8"/>
      <c r="AAR139" s="8"/>
      <c r="AAS139" s="8"/>
      <c r="AAT139" s="8"/>
      <c r="AAU139" s="8"/>
      <c r="AAV139" s="8"/>
      <c r="AAW139" s="8"/>
      <c r="AAX139" s="8"/>
      <c r="AAY139" s="8"/>
      <c r="AAZ139" s="8"/>
      <c r="ABA139" s="8"/>
      <c r="ABB139" s="8"/>
      <c r="ABC139" s="8"/>
      <c r="ABD139" s="8"/>
      <c r="ABE139" s="8"/>
      <c r="ABF139" s="8"/>
      <c r="ABG139" s="8"/>
      <c r="ABH139" s="8"/>
      <c r="ABI139" s="8"/>
      <c r="ABJ139" s="8"/>
      <c r="ABK139" s="8"/>
      <c r="ABL139" s="8"/>
      <c r="ABM139" s="8"/>
      <c r="ABN139" s="8"/>
      <c r="ABO139" s="8"/>
      <c r="ABP139" s="8"/>
      <c r="ABQ139" s="8"/>
      <c r="ABR139" s="8"/>
      <c r="ABS139" s="8"/>
      <c r="ABT139" s="8"/>
      <c r="ABU139" s="8"/>
      <c r="ABV139" s="8"/>
      <c r="ABW139" s="8"/>
      <c r="ABX139" s="8"/>
      <c r="ABY139" s="8"/>
      <c r="ABZ139" s="8"/>
      <c r="ACA139" s="8"/>
      <c r="ACB139" s="8"/>
      <c r="ACC139" s="8"/>
      <c r="ACD139" s="8"/>
      <c r="ACE139" s="8"/>
      <c r="ACF139" s="8"/>
      <c r="ACG139" s="8"/>
      <c r="ACH139" s="8"/>
      <c r="ACI139" s="8"/>
      <c r="ACJ139" s="8"/>
      <c r="ACK139" s="8"/>
      <c r="ACL139" s="8"/>
      <c r="ACM139" s="8"/>
      <c r="ACN139" s="8"/>
      <c r="ACO139" s="8"/>
      <c r="ACP139" s="8"/>
      <c r="ACQ139" s="8"/>
      <c r="ACR139" s="8"/>
      <c r="ACS139" s="8"/>
      <c r="ACT139" s="8"/>
      <c r="ACU139" s="8"/>
      <c r="ACV139" s="8"/>
      <c r="ACW139" s="8"/>
      <c r="ACX139" s="8"/>
      <c r="ACY139" s="8"/>
      <c r="ACZ139" s="8"/>
      <c r="ADA139" s="8"/>
      <c r="ADB139" s="8"/>
      <c r="ADC139" s="8"/>
      <c r="ADD139" s="8"/>
      <c r="ADE139" s="8"/>
      <c r="ADF139" s="8"/>
      <c r="ADG139" s="8"/>
      <c r="ADH139" s="8"/>
      <c r="ADI139" s="8"/>
      <c r="ADJ139" s="8"/>
      <c r="ADK139" s="8"/>
      <c r="ADL139" s="8"/>
      <c r="ADM139" s="8"/>
      <c r="ADN139" s="8"/>
      <c r="ADO139" s="8"/>
      <c r="ADP139" s="8"/>
      <c r="ADQ139" s="8"/>
      <c r="ADR139" s="8"/>
      <c r="ADS139" s="8"/>
      <c r="ADT139" s="8"/>
      <c r="ADU139" s="8"/>
      <c r="ADV139" s="8"/>
      <c r="ADW139" s="8"/>
      <c r="ADX139" s="8"/>
      <c r="ADY139" s="8"/>
      <c r="ADZ139" s="8"/>
      <c r="AEA139" s="8"/>
      <c r="AEB139" s="8"/>
      <c r="AEC139" s="8"/>
      <c r="AED139" s="8"/>
      <c r="AEE139" s="8"/>
      <c r="AEF139" s="8"/>
      <c r="AEG139" s="8"/>
      <c r="AEH139" s="8"/>
      <c r="AEI139" s="8"/>
      <c r="AEJ139" s="8"/>
      <c r="AEK139" s="8"/>
      <c r="AEL139" s="8"/>
      <c r="AEM139" s="8"/>
      <c r="AEN139" s="8"/>
      <c r="AEO139" s="8"/>
      <c r="AEP139" s="8"/>
      <c r="AEQ139" s="8"/>
      <c r="AER139" s="8"/>
      <c r="AES139" s="8"/>
      <c r="AET139" s="8"/>
      <c r="AEU139" s="8"/>
      <c r="AEV139" s="8"/>
      <c r="AEW139" s="8"/>
      <c r="AEX139" s="8"/>
      <c r="AEY139" s="8"/>
      <c r="AEZ139" s="8"/>
      <c r="AFA139" s="8"/>
      <c r="AFB139" s="8"/>
      <c r="AFC139" s="8"/>
      <c r="AFD139" s="8"/>
      <c r="AFE139" s="8"/>
      <c r="AFF139" s="8"/>
      <c r="AFG139" s="8"/>
      <c r="AFH139" s="8"/>
      <c r="AFI139" s="8"/>
      <c r="AFJ139" s="8"/>
      <c r="AFK139" s="8"/>
      <c r="AFL139" s="8"/>
      <c r="AFM139" s="8"/>
      <c r="AFN139" s="8"/>
      <c r="AFO139" s="8"/>
      <c r="AFP139" s="8"/>
      <c r="AFQ139" s="8"/>
      <c r="AFR139" s="8"/>
      <c r="AFS139" s="8"/>
      <c r="AFT139" s="8"/>
      <c r="AFU139" s="8"/>
      <c r="AFV139" s="8"/>
      <c r="AFW139" s="8"/>
      <c r="AFX139" s="8"/>
      <c r="AFY139" s="8"/>
      <c r="AFZ139" s="8"/>
      <c r="AGA139" s="8"/>
      <c r="AGB139" s="8"/>
      <c r="AGC139" s="8"/>
      <c r="AGD139" s="8"/>
      <c r="AGE139" s="8"/>
      <c r="AGF139" s="8"/>
      <c r="AGG139" s="8"/>
      <c r="AGH139" s="8"/>
      <c r="AGI139" s="8"/>
      <c r="AGJ139" s="8"/>
      <c r="AGK139" s="8"/>
      <c r="AGL139" s="8"/>
      <c r="AGM139" s="8"/>
      <c r="AGN139" s="8"/>
      <c r="AGO139" s="8"/>
      <c r="AGP139" s="8"/>
      <c r="AGQ139" s="8"/>
      <c r="AGR139" s="8"/>
      <c r="AGS139" s="8"/>
      <c r="AGT139" s="8"/>
      <c r="AGU139" s="8"/>
      <c r="AGV139" s="8"/>
      <c r="AGW139" s="8"/>
      <c r="AGX139" s="8"/>
      <c r="AGY139" s="8"/>
      <c r="AGZ139" s="8"/>
      <c r="AHA139" s="8"/>
      <c r="AHB139" s="8"/>
      <c r="AHC139" s="8"/>
      <c r="AHD139" s="8"/>
      <c r="AHE139" s="8"/>
      <c r="AHF139" s="8"/>
      <c r="AHG139" s="8"/>
      <c r="AHH139" s="8"/>
      <c r="AHI139" s="8"/>
      <c r="AHJ139" s="8"/>
      <c r="AHK139" s="8"/>
      <c r="AHL139" s="8"/>
      <c r="AHM139" s="8"/>
      <c r="AHN139" s="8"/>
      <c r="AHO139" s="8"/>
      <c r="AHP139" s="8"/>
      <c r="AHQ139" s="8"/>
      <c r="AHR139" s="8"/>
      <c r="AHS139" s="8"/>
      <c r="AHT139" s="8"/>
      <c r="AHU139" s="8"/>
      <c r="AHV139" s="8"/>
      <c r="AHW139" s="8"/>
      <c r="AHX139" s="8"/>
      <c r="AHY139" s="8"/>
      <c r="AHZ139" s="8"/>
      <c r="AIA139" s="8"/>
      <c r="AIB139" s="8"/>
      <c r="AIC139" s="8"/>
      <c r="AID139" s="8"/>
      <c r="AIE139" s="8"/>
      <c r="AIF139" s="8"/>
      <c r="AIG139" s="8"/>
      <c r="AIH139" s="8"/>
      <c r="AII139" s="8"/>
      <c r="AIJ139" s="8"/>
      <c r="AIK139" s="8"/>
      <c r="AIL139" s="8"/>
      <c r="AIM139" s="8"/>
      <c r="AIN139" s="8"/>
      <c r="AIO139" s="8"/>
      <c r="AIP139" s="8"/>
      <c r="AIQ139" s="8"/>
      <c r="AIR139" s="8"/>
      <c r="AIS139" s="8"/>
      <c r="AIT139" s="8"/>
      <c r="AIU139" s="8"/>
      <c r="AIV139" s="8"/>
      <c r="AIW139" s="8"/>
      <c r="AIX139" s="8"/>
      <c r="AIY139" s="8"/>
      <c r="AIZ139" s="8"/>
      <c r="AJA139" s="8"/>
      <c r="AJB139" s="8"/>
      <c r="AJC139" s="8"/>
      <c r="AJD139" s="8"/>
      <c r="AJE139" s="8"/>
      <c r="AJF139" s="8"/>
      <c r="AJG139" s="8"/>
      <c r="AJH139" s="8"/>
      <c r="AJI139" s="8"/>
      <c r="AJJ139" s="8"/>
      <c r="AJK139" s="8"/>
      <c r="AJL139" s="8"/>
      <c r="AJM139" s="8"/>
      <c r="AJN139" s="8"/>
      <c r="AJO139" s="8"/>
      <c r="AJP139" s="8"/>
      <c r="AJQ139" s="8"/>
      <c r="AJR139" s="8"/>
      <c r="AJS139" s="8"/>
      <c r="AJT139" s="8"/>
      <c r="AJU139" s="8"/>
      <c r="AJV139" s="8"/>
      <c r="AJW139" s="8"/>
      <c r="AJX139" s="8"/>
      <c r="AJY139" s="8"/>
      <c r="AJZ139" s="8"/>
      <c r="AKA139" s="8"/>
      <c r="AKB139" s="8"/>
      <c r="AKC139" s="8"/>
      <c r="AKD139" s="8"/>
      <c r="AKE139" s="8"/>
      <c r="AKF139" s="8"/>
      <c r="AKG139" s="8"/>
      <c r="AKH139" s="8"/>
      <c r="AKI139" s="8"/>
      <c r="AKJ139" s="8"/>
      <c r="AKK139" s="8"/>
      <c r="AKL139" s="8"/>
      <c r="AKM139" s="8"/>
      <c r="AKN139" s="8"/>
      <c r="AKO139" s="8"/>
      <c r="AKP139" s="8"/>
      <c r="AKQ139" s="8"/>
      <c r="AKR139" s="8"/>
      <c r="AKS139" s="8"/>
      <c r="AKT139" s="8"/>
      <c r="AKU139" s="8"/>
      <c r="AKV139" s="8"/>
      <c r="AKW139" s="8"/>
      <c r="AKX139" s="8"/>
      <c r="AKY139" s="8"/>
      <c r="AKZ139" s="8"/>
      <c r="ALA139" s="8"/>
      <c r="ALB139" s="8"/>
      <c r="ALC139" s="8"/>
      <c r="ALD139" s="8"/>
      <c r="ALE139" s="8"/>
      <c r="ALF139" s="8"/>
      <c r="ALG139" s="8"/>
      <c r="ALH139" s="8"/>
      <c r="ALI139" s="8"/>
      <c r="ALJ139" s="8"/>
      <c r="ALK139" s="8"/>
      <c r="ALL139" s="8"/>
      <c r="ALM139" s="8"/>
      <c r="ALN139" s="8"/>
      <c r="ALO139" s="8"/>
      <c r="ALP139" s="8"/>
      <c r="ALQ139" s="8"/>
      <c r="ALR139" s="8"/>
      <c r="ALS139" s="8"/>
      <c r="ALT139" s="8"/>
      <c r="ALU139" s="8"/>
      <c r="ALV139" s="8"/>
      <c r="ALW139" s="8"/>
      <c r="ALX139" s="8"/>
      <c r="ALY139" s="8"/>
      <c r="ALZ139" s="8"/>
      <c r="AMA139" s="8"/>
      <c r="AMB139" s="8"/>
      <c r="AMC139" s="8"/>
      <c r="AMD139" s="8"/>
      <c r="AME139" s="8"/>
    </row>
    <row r="140" spans="1:1019" s="158" customFormat="1" ht="15.75">
      <c r="A140" s="224"/>
      <c r="B140" s="225"/>
      <c r="C140" s="236"/>
      <c r="D140" s="236"/>
      <c r="E140" s="236"/>
      <c r="F140" s="237"/>
      <c r="G140" s="228"/>
      <c r="H140" s="238"/>
      <c r="I140" s="230" t="b">
        <f t="shared" si="26"/>
        <v>0</v>
      </c>
      <c r="J140" s="231" t="e">
        <f>VLOOKUP(G140,'3. Fiche prépa conv APL_RS'!$B$33:$H$39,IF(LEFT(A140,3)="PLS",6,IF(LEFT(A140,4)="PLUS",2,IF(LEFT(A140,4)="PLAI",4))))</f>
        <v>#N/A</v>
      </c>
      <c r="K140" s="232"/>
      <c r="L140" s="232"/>
      <c r="M140" s="233">
        <f t="shared" si="30"/>
        <v>0</v>
      </c>
      <c r="N140" s="234"/>
      <c r="O140" s="233" t="str">
        <f>IF($A140="PLAI-adapté",IF($M$8=2,VLOOKUP($N140,Données!$H$6:$L$11,5,0),VLOOKUP($N140,Données!$H$6:$L$11,4,0)),"")</f>
        <v/>
      </c>
      <c r="P140" s="235" t="str">
        <f t="shared" si="31"/>
        <v/>
      </c>
      <c r="Q140" s="403" t="str">
        <f t="shared" si="29"/>
        <v/>
      </c>
      <c r="R140" s="209"/>
      <c r="S140" s="15"/>
      <c r="T140" s="8"/>
      <c r="U140" s="8"/>
      <c r="V140" s="8"/>
      <c r="W140" s="8"/>
      <c r="X140" s="50"/>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c r="HH140" s="8"/>
      <c r="HI140" s="8"/>
      <c r="HJ140" s="8"/>
      <c r="HK140" s="8"/>
      <c r="HL140" s="8"/>
      <c r="HM140" s="8"/>
      <c r="HN140" s="8"/>
      <c r="HO140" s="8"/>
      <c r="HP140" s="8"/>
      <c r="HQ140" s="8"/>
      <c r="HR140" s="8"/>
      <c r="HS140" s="8"/>
      <c r="HT140" s="8"/>
      <c r="HU140" s="8"/>
      <c r="HV140" s="8"/>
      <c r="HW140" s="8"/>
      <c r="HX140" s="8"/>
      <c r="HY140" s="8"/>
      <c r="HZ140" s="8"/>
      <c r="IA140" s="8"/>
      <c r="IB140" s="8"/>
      <c r="IC140" s="8"/>
      <c r="ID140" s="8"/>
      <c r="IE140" s="8"/>
      <c r="IF140" s="8"/>
      <c r="IG140" s="8"/>
      <c r="IH140" s="8"/>
      <c r="II140" s="8"/>
      <c r="IJ140" s="8"/>
      <c r="IK140" s="8"/>
      <c r="IL140" s="8"/>
      <c r="IM140" s="8"/>
      <c r="IN140" s="8"/>
      <c r="IO140" s="8"/>
      <c r="IP140" s="8"/>
      <c r="IQ140" s="8"/>
      <c r="IR140" s="8"/>
      <c r="IS140" s="8"/>
      <c r="IT140" s="8"/>
      <c r="IU140" s="8"/>
      <c r="IV140" s="8"/>
      <c r="IW140" s="8"/>
      <c r="IX140" s="8"/>
      <c r="IY140" s="8"/>
      <c r="IZ140" s="8"/>
      <c r="JA140" s="8"/>
      <c r="JB140" s="8"/>
      <c r="JC140" s="8"/>
      <c r="JD140" s="8"/>
      <c r="JE140" s="8"/>
      <c r="JF140" s="8"/>
      <c r="JG140" s="8"/>
      <c r="JH140" s="8"/>
      <c r="JI140" s="8"/>
      <c r="JJ140" s="8"/>
      <c r="JK140" s="8"/>
      <c r="JL140" s="8"/>
      <c r="JM140" s="8"/>
      <c r="JN140" s="8"/>
      <c r="JO140" s="8"/>
      <c r="JP140" s="8"/>
      <c r="JQ140" s="8"/>
      <c r="JR140" s="8"/>
      <c r="JS140" s="8"/>
      <c r="JT140" s="8"/>
      <c r="JU140" s="8"/>
      <c r="JV140" s="8"/>
      <c r="JW140" s="8"/>
      <c r="JX140" s="8"/>
      <c r="JY140" s="8"/>
      <c r="JZ140" s="8"/>
      <c r="KA140" s="8"/>
      <c r="KB140" s="8"/>
      <c r="KC140" s="8"/>
      <c r="KD140" s="8"/>
      <c r="KE140" s="8"/>
      <c r="KF140" s="8"/>
      <c r="KG140" s="8"/>
      <c r="KH140" s="8"/>
      <c r="KI140" s="8"/>
      <c r="KJ140" s="8"/>
      <c r="KK140" s="8"/>
      <c r="KL140" s="8"/>
      <c r="KM140" s="8"/>
      <c r="KN140" s="8"/>
      <c r="KO140" s="8"/>
      <c r="KP140" s="8"/>
      <c r="KQ140" s="8"/>
      <c r="KR140" s="8"/>
      <c r="KS140" s="8"/>
      <c r="KT140" s="8"/>
      <c r="KU140" s="8"/>
      <c r="KV140" s="8"/>
      <c r="KW140" s="8"/>
      <c r="KX140" s="8"/>
      <c r="KY140" s="8"/>
      <c r="KZ140" s="8"/>
      <c r="LA140" s="8"/>
      <c r="LB140" s="8"/>
      <c r="LC140" s="8"/>
      <c r="LD140" s="8"/>
      <c r="LE140" s="8"/>
      <c r="LF140" s="8"/>
      <c r="LG140" s="8"/>
      <c r="LH140" s="8"/>
      <c r="LI140" s="8"/>
      <c r="LJ140" s="8"/>
      <c r="LK140" s="8"/>
      <c r="LL140" s="8"/>
      <c r="LM140" s="8"/>
      <c r="LN140" s="8"/>
      <c r="LO140" s="8"/>
      <c r="LP140" s="8"/>
      <c r="LQ140" s="8"/>
      <c r="LR140" s="8"/>
      <c r="LS140" s="8"/>
      <c r="LT140" s="8"/>
      <c r="LU140" s="8"/>
      <c r="LV140" s="8"/>
      <c r="LW140" s="8"/>
      <c r="LX140" s="8"/>
      <c r="LY140" s="8"/>
      <c r="LZ140" s="8"/>
      <c r="MA140" s="8"/>
      <c r="MB140" s="8"/>
      <c r="MC140" s="8"/>
      <c r="MD140" s="8"/>
      <c r="ME140" s="8"/>
      <c r="MF140" s="8"/>
      <c r="MG140" s="8"/>
      <c r="MH140" s="8"/>
      <c r="MI140" s="8"/>
      <c r="MJ140" s="8"/>
      <c r="MK140" s="8"/>
      <c r="ML140" s="8"/>
      <c r="MM140" s="8"/>
      <c r="MN140" s="8"/>
      <c r="MO140" s="8"/>
      <c r="MP140" s="8"/>
      <c r="MQ140" s="8"/>
      <c r="MR140" s="8"/>
      <c r="MS140" s="8"/>
      <c r="MT140" s="8"/>
      <c r="MU140" s="8"/>
      <c r="MV140" s="8"/>
      <c r="MW140" s="8"/>
      <c r="MX140" s="8"/>
      <c r="MY140" s="8"/>
      <c r="MZ140" s="8"/>
      <c r="NA140" s="8"/>
      <c r="NB140" s="8"/>
      <c r="NC140" s="8"/>
      <c r="ND140" s="8"/>
      <c r="NE140" s="8"/>
      <c r="NF140" s="8"/>
      <c r="NG140" s="8"/>
      <c r="NH140" s="8"/>
      <c r="NI140" s="8"/>
      <c r="NJ140" s="8"/>
      <c r="NK140" s="8"/>
      <c r="NL140" s="8"/>
      <c r="NM140" s="8"/>
      <c r="NN140" s="8"/>
      <c r="NO140" s="8"/>
      <c r="NP140" s="8"/>
      <c r="NQ140" s="8"/>
      <c r="NR140" s="8"/>
      <c r="NS140" s="8"/>
      <c r="NT140" s="8"/>
      <c r="NU140" s="8"/>
      <c r="NV140" s="8"/>
      <c r="NW140" s="8"/>
      <c r="NX140" s="8"/>
      <c r="NY140" s="8"/>
      <c r="NZ140" s="8"/>
      <c r="OA140" s="8"/>
      <c r="OB140" s="8"/>
      <c r="OC140" s="8"/>
      <c r="OD140" s="8"/>
      <c r="OE140" s="8"/>
      <c r="OF140" s="8"/>
      <c r="OG140" s="8"/>
      <c r="OH140" s="8"/>
      <c r="OI140" s="8"/>
      <c r="OJ140" s="8"/>
      <c r="OK140" s="8"/>
      <c r="OL140" s="8"/>
      <c r="OM140" s="8"/>
      <c r="ON140" s="8"/>
      <c r="OO140" s="8"/>
      <c r="OP140" s="8"/>
      <c r="OQ140" s="8"/>
      <c r="OR140" s="8"/>
      <c r="OS140" s="8"/>
      <c r="OT140" s="8"/>
      <c r="OU140" s="8"/>
      <c r="OV140" s="8"/>
      <c r="OW140" s="8"/>
      <c r="OX140" s="8"/>
      <c r="OY140" s="8"/>
      <c r="OZ140" s="8"/>
      <c r="PA140" s="8"/>
      <c r="PB140" s="8"/>
      <c r="PC140" s="8"/>
      <c r="PD140" s="8"/>
      <c r="PE140" s="8"/>
      <c r="PF140" s="8"/>
      <c r="PG140" s="8"/>
      <c r="PH140" s="8"/>
      <c r="PI140" s="8"/>
      <c r="PJ140" s="8"/>
      <c r="PK140" s="8"/>
      <c r="PL140" s="8"/>
      <c r="PM140" s="8"/>
      <c r="PN140" s="8"/>
      <c r="PO140" s="8"/>
      <c r="PP140" s="8"/>
      <c r="PQ140" s="8"/>
      <c r="PR140" s="8"/>
      <c r="PS140" s="8"/>
      <c r="PT140" s="8"/>
      <c r="PU140" s="8"/>
      <c r="PV140" s="8"/>
      <c r="PW140" s="8"/>
      <c r="PX140" s="8"/>
      <c r="PY140" s="8"/>
      <c r="PZ140" s="8"/>
      <c r="QA140" s="8"/>
      <c r="QB140" s="8"/>
      <c r="QC140" s="8"/>
      <c r="QD140" s="8"/>
      <c r="QE140" s="8"/>
      <c r="QF140" s="8"/>
      <c r="QG140" s="8"/>
      <c r="QH140" s="8"/>
      <c r="QI140" s="8"/>
      <c r="QJ140" s="8"/>
      <c r="QK140" s="8"/>
      <c r="QL140" s="8"/>
      <c r="QM140" s="8"/>
      <c r="QN140" s="8"/>
      <c r="QO140" s="8"/>
      <c r="QP140" s="8"/>
      <c r="QQ140" s="8"/>
      <c r="QR140" s="8"/>
      <c r="QS140" s="8"/>
      <c r="QT140" s="8"/>
      <c r="QU140" s="8"/>
      <c r="QV140" s="8"/>
      <c r="QW140" s="8"/>
      <c r="QX140" s="8"/>
      <c r="QY140" s="8"/>
      <c r="QZ140" s="8"/>
      <c r="RA140" s="8"/>
      <c r="RB140" s="8"/>
      <c r="RC140" s="8"/>
      <c r="RD140" s="8"/>
      <c r="RE140" s="8"/>
      <c r="RF140" s="8"/>
      <c r="RG140" s="8"/>
      <c r="RH140" s="8"/>
      <c r="RI140" s="8"/>
      <c r="RJ140" s="8"/>
      <c r="RK140" s="8"/>
      <c r="RL140" s="8"/>
      <c r="RM140" s="8"/>
      <c r="RN140" s="8"/>
      <c r="RO140" s="8"/>
      <c r="RP140" s="8"/>
      <c r="RQ140" s="8"/>
      <c r="RR140" s="8"/>
      <c r="RS140" s="8"/>
      <c r="RT140" s="8"/>
      <c r="RU140" s="8"/>
      <c r="RV140" s="8"/>
      <c r="RW140" s="8"/>
      <c r="RX140" s="8"/>
      <c r="RY140" s="8"/>
      <c r="RZ140" s="8"/>
      <c r="SA140" s="8"/>
      <c r="SB140" s="8"/>
      <c r="SC140" s="8"/>
      <c r="SD140" s="8"/>
      <c r="SE140" s="8"/>
      <c r="SF140" s="8"/>
      <c r="SG140" s="8"/>
      <c r="SH140" s="8"/>
      <c r="SI140" s="8"/>
      <c r="SJ140" s="8"/>
      <c r="SK140" s="8"/>
      <c r="SL140" s="8"/>
      <c r="SM140" s="8"/>
      <c r="SN140" s="8"/>
      <c r="SO140" s="8"/>
      <c r="SP140" s="8"/>
      <c r="SQ140" s="8"/>
      <c r="SR140" s="8"/>
      <c r="SS140" s="8"/>
      <c r="ST140" s="8"/>
      <c r="SU140" s="8"/>
      <c r="SV140" s="8"/>
      <c r="SW140" s="8"/>
      <c r="SX140" s="8"/>
      <c r="SY140" s="8"/>
      <c r="SZ140" s="8"/>
      <c r="TA140" s="8"/>
      <c r="TB140" s="8"/>
      <c r="TC140" s="8"/>
      <c r="TD140" s="8"/>
      <c r="TE140" s="8"/>
      <c r="TF140" s="8"/>
      <c r="TG140" s="8"/>
      <c r="TH140" s="8"/>
      <c r="TI140" s="8"/>
      <c r="TJ140" s="8"/>
      <c r="TK140" s="8"/>
      <c r="TL140" s="8"/>
      <c r="TM140" s="8"/>
      <c r="TN140" s="8"/>
      <c r="TO140" s="8"/>
      <c r="TP140" s="8"/>
      <c r="TQ140" s="8"/>
      <c r="TR140" s="8"/>
      <c r="TS140" s="8"/>
      <c r="TT140" s="8"/>
      <c r="TU140" s="8"/>
      <c r="TV140" s="8"/>
      <c r="TW140" s="8"/>
      <c r="TX140" s="8"/>
      <c r="TY140" s="8"/>
      <c r="TZ140" s="8"/>
      <c r="UA140" s="8"/>
      <c r="UB140" s="8"/>
      <c r="UC140" s="8"/>
      <c r="UD140" s="8"/>
      <c r="UE140" s="8"/>
      <c r="UF140" s="8"/>
      <c r="UG140" s="8"/>
      <c r="UH140" s="8"/>
      <c r="UI140" s="8"/>
      <c r="UJ140" s="8"/>
      <c r="UK140" s="8"/>
      <c r="UL140" s="8"/>
      <c r="UM140" s="8"/>
      <c r="UN140" s="8"/>
      <c r="UO140" s="8"/>
      <c r="UP140" s="8"/>
      <c r="UQ140" s="8"/>
      <c r="UR140" s="8"/>
      <c r="US140" s="8"/>
      <c r="UT140" s="8"/>
      <c r="UU140" s="8"/>
      <c r="UV140" s="8"/>
      <c r="UW140" s="8"/>
      <c r="UX140" s="8"/>
      <c r="UY140" s="8"/>
      <c r="UZ140" s="8"/>
      <c r="VA140" s="8"/>
      <c r="VB140" s="8"/>
      <c r="VC140" s="8"/>
      <c r="VD140" s="8"/>
      <c r="VE140" s="8"/>
      <c r="VF140" s="8"/>
      <c r="VG140" s="8"/>
      <c r="VH140" s="8"/>
      <c r="VI140" s="8"/>
      <c r="VJ140" s="8"/>
      <c r="VK140" s="8"/>
      <c r="VL140" s="8"/>
      <c r="VM140" s="8"/>
      <c r="VN140" s="8"/>
      <c r="VO140" s="8"/>
      <c r="VP140" s="8"/>
      <c r="VQ140" s="8"/>
      <c r="VR140" s="8"/>
      <c r="VS140" s="8"/>
      <c r="VT140" s="8"/>
      <c r="VU140" s="8"/>
      <c r="VV140" s="8"/>
      <c r="VW140" s="8"/>
      <c r="VX140" s="8"/>
      <c r="VY140" s="8"/>
      <c r="VZ140" s="8"/>
      <c r="WA140" s="8"/>
      <c r="WB140" s="8"/>
      <c r="WC140" s="8"/>
      <c r="WD140" s="8"/>
      <c r="WE140" s="8"/>
      <c r="WF140" s="8"/>
      <c r="WG140" s="8"/>
      <c r="WH140" s="8"/>
      <c r="WI140" s="8"/>
      <c r="WJ140" s="8"/>
      <c r="WK140" s="8"/>
      <c r="WL140" s="8"/>
      <c r="WM140" s="8"/>
      <c r="WN140" s="8"/>
      <c r="WO140" s="8"/>
      <c r="WP140" s="8"/>
      <c r="WQ140" s="8"/>
      <c r="WR140" s="8"/>
      <c r="WS140" s="8"/>
      <c r="WT140" s="8"/>
      <c r="WU140" s="8"/>
      <c r="WV140" s="8"/>
      <c r="WW140" s="8"/>
      <c r="WX140" s="8"/>
      <c r="WY140" s="8"/>
      <c r="WZ140" s="8"/>
      <c r="XA140" s="8"/>
      <c r="XB140" s="8"/>
      <c r="XC140" s="8"/>
      <c r="XD140" s="8"/>
      <c r="XE140" s="8"/>
      <c r="XF140" s="8"/>
      <c r="XG140" s="8"/>
      <c r="XH140" s="8"/>
      <c r="XI140" s="8"/>
      <c r="XJ140" s="8"/>
      <c r="XK140" s="8"/>
      <c r="XL140" s="8"/>
      <c r="XM140" s="8"/>
      <c r="XN140" s="8"/>
      <c r="XO140" s="8"/>
      <c r="XP140" s="8"/>
      <c r="XQ140" s="8"/>
      <c r="XR140" s="8"/>
      <c r="XS140" s="8"/>
      <c r="XT140" s="8"/>
      <c r="XU140" s="8"/>
      <c r="XV140" s="8"/>
      <c r="XW140" s="8"/>
      <c r="XX140" s="8"/>
      <c r="XY140" s="8"/>
      <c r="XZ140" s="8"/>
      <c r="YA140" s="8"/>
      <c r="YB140" s="8"/>
      <c r="YC140" s="8"/>
      <c r="YD140" s="8"/>
      <c r="YE140" s="8"/>
      <c r="YF140" s="8"/>
      <c r="YG140" s="8"/>
      <c r="YH140" s="8"/>
      <c r="YI140" s="8"/>
      <c r="YJ140" s="8"/>
      <c r="YK140" s="8"/>
      <c r="YL140" s="8"/>
      <c r="YM140" s="8"/>
      <c r="YN140" s="8"/>
      <c r="YO140" s="8"/>
      <c r="YP140" s="8"/>
      <c r="YQ140" s="8"/>
      <c r="YR140" s="8"/>
      <c r="YS140" s="8"/>
      <c r="YT140" s="8"/>
      <c r="YU140" s="8"/>
      <c r="YV140" s="8"/>
      <c r="YW140" s="8"/>
      <c r="YX140" s="8"/>
      <c r="YY140" s="8"/>
      <c r="YZ140" s="8"/>
      <c r="ZA140" s="8"/>
      <c r="ZB140" s="8"/>
      <c r="ZC140" s="8"/>
      <c r="ZD140" s="8"/>
      <c r="ZE140" s="8"/>
      <c r="ZF140" s="8"/>
      <c r="ZG140" s="8"/>
      <c r="ZH140" s="8"/>
      <c r="ZI140" s="8"/>
      <c r="ZJ140" s="8"/>
      <c r="ZK140" s="8"/>
      <c r="ZL140" s="8"/>
      <c r="ZM140" s="8"/>
      <c r="ZN140" s="8"/>
      <c r="ZO140" s="8"/>
      <c r="ZP140" s="8"/>
      <c r="ZQ140" s="8"/>
      <c r="ZR140" s="8"/>
      <c r="ZS140" s="8"/>
      <c r="ZT140" s="8"/>
      <c r="ZU140" s="8"/>
      <c r="ZV140" s="8"/>
      <c r="ZW140" s="8"/>
      <c r="ZX140" s="8"/>
      <c r="ZY140" s="8"/>
      <c r="ZZ140" s="8"/>
      <c r="AAA140" s="8"/>
      <c r="AAB140" s="8"/>
      <c r="AAC140" s="8"/>
      <c r="AAD140" s="8"/>
      <c r="AAE140" s="8"/>
      <c r="AAF140" s="8"/>
      <c r="AAG140" s="8"/>
      <c r="AAH140" s="8"/>
      <c r="AAI140" s="8"/>
      <c r="AAJ140" s="8"/>
      <c r="AAK140" s="8"/>
      <c r="AAL140" s="8"/>
      <c r="AAM140" s="8"/>
      <c r="AAN140" s="8"/>
      <c r="AAO140" s="8"/>
      <c r="AAP140" s="8"/>
      <c r="AAQ140" s="8"/>
      <c r="AAR140" s="8"/>
      <c r="AAS140" s="8"/>
      <c r="AAT140" s="8"/>
      <c r="AAU140" s="8"/>
      <c r="AAV140" s="8"/>
      <c r="AAW140" s="8"/>
      <c r="AAX140" s="8"/>
      <c r="AAY140" s="8"/>
      <c r="AAZ140" s="8"/>
      <c r="ABA140" s="8"/>
      <c r="ABB140" s="8"/>
      <c r="ABC140" s="8"/>
      <c r="ABD140" s="8"/>
      <c r="ABE140" s="8"/>
      <c r="ABF140" s="8"/>
      <c r="ABG140" s="8"/>
      <c r="ABH140" s="8"/>
      <c r="ABI140" s="8"/>
      <c r="ABJ140" s="8"/>
      <c r="ABK140" s="8"/>
      <c r="ABL140" s="8"/>
      <c r="ABM140" s="8"/>
      <c r="ABN140" s="8"/>
      <c r="ABO140" s="8"/>
      <c r="ABP140" s="8"/>
      <c r="ABQ140" s="8"/>
      <c r="ABR140" s="8"/>
      <c r="ABS140" s="8"/>
      <c r="ABT140" s="8"/>
      <c r="ABU140" s="8"/>
      <c r="ABV140" s="8"/>
      <c r="ABW140" s="8"/>
      <c r="ABX140" s="8"/>
      <c r="ABY140" s="8"/>
      <c r="ABZ140" s="8"/>
      <c r="ACA140" s="8"/>
      <c r="ACB140" s="8"/>
      <c r="ACC140" s="8"/>
      <c r="ACD140" s="8"/>
      <c r="ACE140" s="8"/>
      <c r="ACF140" s="8"/>
      <c r="ACG140" s="8"/>
      <c r="ACH140" s="8"/>
      <c r="ACI140" s="8"/>
      <c r="ACJ140" s="8"/>
      <c r="ACK140" s="8"/>
      <c r="ACL140" s="8"/>
      <c r="ACM140" s="8"/>
      <c r="ACN140" s="8"/>
      <c r="ACO140" s="8"/>
      <c r="ACP140" s="8"/>
      <c r="ACQ140" s="8"/>
      <c r="ACR140" s="8"/>
      <c r="ACS140" s="8"/>
      <c r="ACT140" s="8"/>
      <c r="ACU140" s="8"/>
      <c r="ACV140" s="8"/>
      <c r="ACW140" s="8"/>
      <c r="ACX140" s="8"/>
      <c r="ACY140" s="8"/>
      <c r="ACZ140" s="8"/>
      <c r="ADA140" s="8"/>
      <c r="ADB140" s="8"/>
      <c r="ADC140" s="8"/>
      <c r="ADD140" s="8"/>
      <c r="ADE140" s="8"/>
      <c r="ADF140" s="8"/>
      <c r="ADG140" s="8"/>
      <c r="ADH140" s="8"/>
      <c r="ADI140" s="8"/>
      <c r="ADJ140" s="8"/>
      <c r="ADK140" s="8"/>
      <c r="ADL140" s="8"/>
      <c r="ADM140" s="8"/>
      <c r="ADN140" s="8"/>
      <c r="ADO140" s="8"/>
      <c r="ADP140" s="8"/>
      <c r="ADQ140" s="8"/>
      <c r="ADR140" s="8"/>
      <c r="ADS140" s="8"/>
      <c r="ADT140" s="8"/>
      <c r="ADU140" s="8"/>
      <c r="ADV140" s="8"/>
      <c r="ADW140" s="8"/>
      <c r="ADX140" s="8"/>
      <c r="ADY140" s="8"/>
      <c r="ADZ140" s="8"/>
      <c r="AEA140" s="8"/>
      <c r="AEB140" s="8"/>
      <c r="AEC140" s="8"/>
      <c r="AED140" s="8"/>
      <c r="AEE140" s="8"/>
      <c r="AEF140" s="8"/>
      <c r="AEG140" s="8"/>
      <c r="AEH140" s="8"/>
      <c r="AEI140" s="8"/>
      <c r="AEJ140" s="8"/>
      <c r="AEK140" s="8"/>
      <c r="AEL140" s="8"/>
      <c r="AEM140" s="8"/>
      <c r="AEN140" s="8"/>
      <c r="AEO140" s="8"/>
      <c r="AEP140" s="8"/>
      <c r="AEQ140" s="8"/>
      <c r="AER140" s="8"/>
      <c r="AES140" s="8"/>
      <c r="AET140" s="8"/>
      <c r="AEU140" s="8"/>
      <c r="AEV140" s="8"/>
      <c r="AEW140" s="8"/>
      <c r="AEX140" s="8"/>
      <c r="AEY140" s="8"/>
      <c r="AEZ140" s="8"/>
      <c r="AFA140" s="8"/>
      <c r="AFB140" s="8"/>
      <c r="AFC140" s="8"/>
      <c r="AFD140" s="8"/>
      <c r="AFE140" s="8"/>
      <c r="AFF140" s="8"/>
      <c r="AFG140" s="8"/>
      <c r="AFH140" s="8"/>
      <c r="AFI140" s="8"/>
      <c r="AFJ140" s="8"/>
      <c r="AFK140" s="8"/>
      <c r="AFL140" s="8"/>
      <c r="AFM140" s="8"/>
      <c r="AFN140" s="8"/>
      <c r="AFO140" s="8"/>
      <c r="AFP140" s="8"/>
      <c r="AFQ140" s="8"/>
      <c r="AFR140" s="8"/>
      <c r="AFS140" s="8"/>
      <c r="AFT140" s="8"/>
      <c r="AFU140" s="8"/>
      <c r="AFV140" s="8"/>
      <c r="AFW140" s="8"/>
      <c r="AFX140" s="8"/>
      <c r="AFY140" s="8"/>
      <c r="AFZ140" s="8"/>
      <c r="AGA140" s="8"/>
      <c r="AGB140" s="8"/>
      <c r="AGC140" s="8"/>
      <c r="AGD140" s="8"/>
      <c r="AGE140" s="8"/>
      <c r="AGF140" s="8"/>
      <c r="AGG140" s="8"/>
      <c r="AGH140" s="8"/>
      <c r="AGI140" s="8"/>
      <c r="AGJ140" s="8"/>
      <c r="AGK140" s="8"/>
      <c r="AGL140" s="8"/>
      <c r="AGM140" s="8"/>
      <c r="AGN140" s="8"/>
      <c r="AGO140" s="8"/>
      <c r="AGP140" s="8"/>
      <c r="AGQ140" s="8"/>
      <c r="AGR140" s="8"/>
      <c r="AGS140" s="8"/>
      <c r="AGT140" s="8"/>
      <c r="AGU140" s="8"/>
      <c r="AGV140" s="8"/>
      <c r="AGW140" s="8"/>
      <c r="AGX140" s="8"/>
      <c r="AGY140" s="8"/>
      <c r="AGZ140" s="8"/>
      <c r="AHA140" s="8"/>
      <c r="AHB140" s="8"/>
      <c r="AHC140" s="8"/>
      <c r="AHD140" s="8"/>
      <c r="AHE140" s="8"/>
      <c r="AHF140" s="8"/>
      <c r="AHG140" s="8"/>
      <c r="AHH140" s="8"/>
      <c r="AHI140" s="8"/>
      <c r="AHJ140" s="8"/>
      <c r="AHK140" s="8"/>
      <c r="AHL140" s="8"/>
      <c r="AHM140" s="8"/>
      <c r="AHN140" s="8"/>
      <c r="AHO140" s="8"/>
      <c r="AHP140" s="8"/>
      <c r="AHQ140" s="8"/>
      <c r="AHR140" s="8"/>
      <c r="AHS140" s="8"/>
      <c r="AHT140" s="8"/>
      <c r="AHU140" s="8"/>
      <c r="AHV140" s="8"/>
      <c r="AHW140" s="8"/>
      <c r="AHX140" s="8"/>
      <c r="AHY140" s="8"/>
      <c r="AHZ140" s="8"/>
      <c r="AIA140" s="8"/>
      <c r="AIB140" s="8"/>
      <c r="AIC140" s="8"/>
      <c r="AID140" s="8"/>
      <c r="AIE140" s="8"/>
      <c r="AIF140" s="8"/>
      <c r="AIG140" s="8"/>
      <c r="AIH140" s="8"/>
      <c r="AII140" s="8"/>
      <c r="AIJ140" s="8"/>
      <c r="AIK140" s="8"/>
      <c r="AIL140" s="8"/>
      <c r="AIM140" s="8"/>
      <c r="AIN140" s="8"/>
      <c r="AIO140" s="8"/>
      <c r="AIP140" s="8"/>
      <c r="AIQ140" s="8"/>
      <c r="AIR140" s="8"/>
      <c r="AIS140" s="8"/>
      <c r="AIT140" s="8"/>
      <c r="AIU140" s="8"/>
      <c r="AIV140" s="8"/>
      <c r="AIW140" s="8"/>
      <c r="AIX140" s="8"/>
      <c r="AIY140" s="8"/>
      <c r="AIZ140" s="8"/>
      <c r="AJA140" s="8"/>
      <c r="AJB140" s="8"/>
      <c r="AJC140" s="8"/>
      <c r="AJD140" s="8"/>
      <c r="AJE140" s="8"/>
      <c r="AJF140" s="8"/>
      <c r="AJG140" s="8"/>
      <c r="AJH140" s="8"/>
      <c r="AJI140" s="8"/>
      <c r="AJJ140" s="8"/>
      <c r="AJK140" s="8"/>
      <c r="AJL140" s="8"/>
      <c r="AJM140" s="8"/>
      <c r="AJN140" s="8"/>
      <c r="AJO140" s="8"/>
      <c r="AJP140" s="8"/>
      <c r="AJQ140" s="8"/>
      <c r="AJR140" s="8"/>
      <c r="AJS140" s="8"/>
      <c r="AJT140" s="8"/>
      <c r="AJU140" s="8"/>
      <c r="AJV140" s="8"/>
      <c r="AJW140" s="8"/>
      <c r="AJX140" s="8"/>
      <c r="AJY140" s="8"/>
      <c r="AJZ140" s="8"/>
      <c r="AKA140" s="8"/>
      <c r="AKB140" s="8"/>
      <c r="AKC140" s="8"/>
      <c r="AKD140" s="8"/>
      <c r="AKE140" s="8"/>
      <c r="AKF140" s="8"/>
      <c r="AKG140" s="8"/>
      <c r="AKH140" s="8"/>
      <c r="AKI140" s="8"/>
      <c r="AKJ140" s="8"/>
      <c r="AKK140" s="8"/>
      <c r="AKL140" s="8"/>
      <c r="AKM140" s="8"/>
      <c r="AKN140" s="8"/>
      <c r="AKO140" s="8"/>
      <c r="AKP140" s="8"/>
      <c r="AKQ140" s="8"/>
      <c r="AKR140" s="8"/>
      <c r="AKS140" s="8"/>
      <c r="AKT140" s="8"/>
      <c r="AKU140" s="8"/>
      <c r="AKV140" s="8"/>
      <c r="AKW140" s="8"/>
      <c r="AKX140" s="8"/>
      <c r="AKY140" s="8"/>
      <c r="AKZ140" s="8"/>
      <c r="ALA140" s="8"/>
      <c r="ALB140" s="8"/>
      <c r="ALC140" s="8"/>
      <c r="ALD140" s="8"/>
      <c r="ALE140" s="8"/>
      <c r="ALF140" s="8"/>
      <c r="ALG140" s="8"/>
      <c r="ALH140" s="8"/>
      <c r="ALI140" s="8"/>
      <c r="ALJ140" s="8"/>
      <c r="ALK140" s="8"/>
      <c r="ALL140" s="8"/>
      <c r="ALM140" s="8"/>
      <c r="ALN140" s="8"/>
      <c r="ALO140" s="8"/>
      <c r="ALP140" s="8"/>
      <c r="ALQ140" s="8"/>
      <c r="ALR140" s="8"/>
      <c r="ALS140" s="8"/>
      <c r="ALT140" s="8"/>
      <c r="ALU140" s="8"/>
      <c r="ALV140" s="8"/>
      <c r="ALW140" s="8"/>
      <c r="ALX140" s="8"/>
      <c r="ALY140" s="8"/>
      <c r="ALZ140" s="8"/>
      <c r="AMA140" s="8"/>
      <c r="AMB140" s="8"/>
      <c r="AMC140" s="8"/>
      <c r="AMD140" s="8"/>
      <c r="AME140" s="8"/>
    </row>
    <row r="141" spans="1:1019" s="158" customFormat="1" ht="15.75">
      <c r="A141" s="224"/>
      <c r="B141" s="225"/>
      <c r="C141" s="236"/>
      <c r="D141" s="236"/>
      <c r="E141" s="236"/>
      <c r="F141" s="237"/>
      <c r="G141" s="228"/>
      <c r="H141" s="238"/>
      <c r="I141" s="230" t="b">
        <f t="shared" si="26"/>
        <v>0</v>
      </c>
      <c r="J141" s="231" t="e">
        <f>VLOOKUP(G141,'3. Fiche prépa conv APL_RS'!$B$33:$H$39,IF(LEFT(A141,3)="PLS",6,IF(LEFT(A141,4)="PLUS",2,IF(LEFT(A141,4)="PLAI",4))))</f>
        <v>#N/A</v>
      </c>
      <c r="K141" s="232"/>
      <c r="L141" s="232"/>
      <c r="M141" s="233">
        <f t="shared" si="30"/>
        <v>0</v>
      </c>
      <c r="N141" s="234"/>
      <c r="O141" s="233" t="str">
        <f>IF($A141="PLAI-adapté",IF($M$8=2,VLOOKUP($N141,Données!$H$6:$L$11,5,0),VLOOKUP($N141,Données!$H$6:$L$11,4,0)),"")</f>
        <v/>
      </c>
      <c r="P141" s="235" t="str">
        <f t="shared" si="31"/>
        <v/>
      </c>
      <c r="Q141" s="403" t="str">
        <f t="shared" si="29"/>
        <v/>
      </c>
      <c r="R141" s="209"/>
      <c r="S141" s="15"/>
      <c r="T141" s="8"/>
      <c r="U141" s="8"/>
      <c r="V141" s="8"/>
      <c r="W141" s="8"/>
      <c r="X141" s="50"/>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c r="IJ141" s="8"/>
      <c r="IK141" s="8"/>
      <c r="IL141" s="8"/>
      <c r="IM141" s="8"/>
      <c r="IN141" s="8"/>
      <c r="IO141" s="8"/>
      <c r="IP141" s="8"/>
      <c r="IQ141" s="8"/>
      <c r="IR141" s="8"/>
      <c r="IS141" s="8"/>
      <c r="IT141" s="8"/>
      <c r="IU141" s="8"/>
      <c r="IV141" s="8"/>
      <c r="IW141" s="8"/>
      <c r="IX141" s="8"/>
      <c r="IY141" s="8"/>
      <c r="IZ141" s="8"/>
      <c r="JA141" s="8"/>
      <c r="JB141" s="8"/>
      <c r="JC141" s="8"/>
      <c r="JD141" s="8"/>
      <c r="JE141" s="8"/>
      <c r="JF141" s="8"/>
      <c r="JG141" s="8"/>
      <c r="JH141" s="8"/>
      <c r="JI141" s="8"/>
      <c r="JJ141" s="8"/>
      <c r="JK141" s="8"/>
      <c r="JL141" s="8"/>
      <c r="JM141" s="8"/>
      <c r="JN141" s="8"/>
      <c r="JO141" s="8"/>
      <c r="JP141" s="8"/>
      <c r="JQ141" s="8"/>
      <c r="JR141" s="8"/>
      <c r="JS141" s="8"/>
      <c r="JT141" s="8"/>
      <c r="JU141" s="8"/>
      <c r="JV141" s="8"/>
      <c r="JW141" s="8"/>
      <c r="JX141" s="8"/>
      <c r="JY141" s="8"/>
      <c r="JZ141" s="8"/>
      <c r="KA141" s="8"/>
      <c r="KB141" s="8"/>
      <c r="KC141" s="8"/>
      <c r="KD141" s="8"/>
      <c r="KE141" s="8"/>
      <c r="KF141" s="8"/>
      <c r="KG141" s="8"/>
      <c r="KH141" s="8"/>
      <c r="KI141" s="8"/>
      <c r="KJ141" s="8"/>
      <c r="KK141" s="8"/>
      <c r="KL141" s="8"/>
      <c r="KM141" s="8"/>
      <c r="KN141" s="8"/>
      <c r="KO141" s="8"/>
      <c r="KP141" s="8"/>
      <c r="KQ141" s="8"/>
      <c r="KR141" s="8"/>
      <c r="KS141" s="8"/>
      <c r="KT141" s="8"/>
      <c r="KU141" s="8"/>
      <c r="KV141" s="8"/>
      <c r="KW141" s="8"/>
      <c r="KX141" s="8"/>
      <c r="KY141" s="8"/>
      <c r="KZ141" s="8"/>
      <c r="LA141" s="8"/>
      <c r="LB141" s="8"/>
      <c r="LC141" s="8"/>
      <c r="LD141" s="8"/>
      <c r="LE141" s="8"/>
      <c r="LF141" s="8"/>
      <c r="LG141" s="8"/>
      <c r="LH141" s="8"/>
      <c r="LI141" s="8"/>
      <c r="LJ141" s="8"/>
      <c r="LK141" s="8"/>
      <c r="LL141" s="8"/>
      <c r="LM141" s="8"/>
      <c r="LN141" s="8"/>
      <c r="LO141" s="8"/>
      <c r="LP141" s="8"/>
      <c r="LQ141" s="8"/>
      <c r="LR141" s="8"/>
      <c r="LS141" s="8"/>
      <c r="LT141" s="8"/>
      <c r="LU141" s="8"/>
      <c r="LV141" s="8"/>
      <c r="LW141" s="8"/>
      <c r="LX141" s="8"/>
      <c r="LY141" s="8"/>
      <c r="LZ141" s="8"/>
      <c r="MA141" s="8"/>
      <c r="MB141" s="8"/>
      <c r="MC141" s="8"/>
      <c r="MD141" s="8"/>
      <c r="ME141" s="8"/>
      <c r="MF141" s="8"/>
      <c r="MG141" s="8"/>
      <c r="MH141" s="8"/>
      <c r="MI141" s="8"/>
      <c r="MJ141" s="8"/>
      <c r="MK141" s="8"/>
      <c r="ML141" s="8"/>
      <c r="MM141" s="8"/>
      <c r="MN141" s="8"/>
      <c r="MO141" s="8"/>
      <c r="MP141" s="8"/>
      <c r="MQ141" s="8"/>
      <c r="MR141" s="8"/>
      <c r="MS141" s="8"/>
      <c r="MT141" s="8"/>
      <c r="MU141" s="8"/>
      <c r="MV141" s="8"/>
      <c r="MW141" s="8"/>
      <c r="MX141" s="8"/>
      <c r="MY141" s="8"/>
      <c r="MZ141" s="8"/>
      <c r="NA141" s="8"/>
      <c r="NB141" s="8"/>
      <c r="NC141" s="8"/>
      <c r="ND141" s="8"/>
      <c r="NE141" s="8"/>
      <c r="NF141" s="8"/>
      <c r="NG141" s="8"/>
      <c r="NH141" s="8"/>
      <c r="NI141" s="8"/>
      <c r="NJ141" s="8"/>
      <c r="NK141" s="8"/>
      <c r="NL141" s="8"/>
      <c r="NM141" s="8"/>
      <c r="NN141" s="8"/>
      <c r="NO141" s="8"/>
      <c r="NP141" s="8"/>
      <c r="NQ141" s="8"/>
      <c r="NR141" s="8"/>
      <c r="NS141" s="8"/>
      <c r="NT141" s="8"/>
      <c r="NU141" s="8"/>
      <c r="NV141" s="8"/>
      <c r="NW141" s="8"/>
      <c r="NX141" s="8"/>
      <c r="NY141" s="8"/>
      <c r="NZ141" s="8"/>
      <c r="OA141" s="8"/>
      <c r="OB141" s="8"/>
      <c r="OC141" s="8"/>
      <c r="OD141" s="8"/>
      <c r="OE141" s="8"/>
      <c r="OF141" s="8"/>
      <c r="OG141" s="8"/>
      <c r="OH141" s="8"/>
      <c r="OI141" s="8"/>
      <c r="OJ141" s="8"/>
      <c r="OK141" s="8"/>
      <c r="OL141" s="8"/>
      <c r="OM141" s="8"/>
      <c r="ON141" s="8"/>
      <c r="OO141" s="8"/>
      <c r="OP141" s="8"/>
      <c r="OQ141" s="8"/>
      <c r="OR141" s="8"/>
      <c r="OS141" s="8"/>
      <c r="OT141" s="8"/>
      <c r="OU141" s="8"/>
      <c r="OV141" s="8"/>
      <c r="OW141" s="8"/>
      <c r="OX141" s="8"/>
      <c r="OY141" s="8"/>
      <c r="OZ141" s="8"/>
      <c r="PA141" s="8"/>
      <c r="PB141" s="8"/>
      <c r="PC141" s="8"/>
      <c r="PD141" s="8"/>
      <c r="PE141" s="8"/>
      <c r="PF141" s="8"/>
      <c r="PG141" s="8"/>
      <c r="PH141" s="8"/>
      <c r="PI141" s="8"/>
      <c r="PJ141" s="8"/>
      <c r="PK141" s="8"/>
      <c r="PL141" s="8"/>
      <c r="PM141" s="8"/>
      <c r="PN141" s="8"/>
      <c r="PO141" s="8"/>
      <c r="PP141" s="8"/>
      <c r="PQ141" s="8"/>
      <c r="PR141" s="8"/>
      <c r="PS141" s="8"/>
      <c r="PT141" s="8"/>
      <c r="PU141" s="8"/>
      <c r="PV141" s="8"/>
      <c r="PW141" s="8"/>
      <c r="PX141" s="8"/>
      <c r="PY141" s="8"/>
      <c r="PZ141" s="8"/>
      <c r="QA141" s="8"/>
      <c r="QB141" s="8"/>
      <c r="QC141" s="8"/>
      <c r="QD141" s="8"/>
      <c r="QE141" s="8"/>
      <c r="QF141" s="8"/>
      <c r="QG141" s="8"/>
      <c r="QH141" s="8"/>
      <c r="QI141" s="8"/>
      <c r="QJ141" s="8"/>
      <c r="QK141" s="8"/>
      <c r="QL141" s="8"/>
      <c r="QM141" s="8"/>
      <c r="QN141" s="8"/>
      <c r="QO141" s="8"/>
      <c r="QP141" s="8"/>
      <c r="QQ141" s="8"/>
      <c r="QR141" s="8"/>
      <c r="QS141" s="8"/>
      <c r="QT141" s="8"/>
      <c r="QU141" s="8"/>
      <c r="QV141" s="8"/>
      <c r="QW141" s="8"/>
      <c r="QX141" s="8"/>
      <c r="QY141" s="8"/>
      <c r="QZ141" s="8"/>
      <c r="RA141" s="8"/>
      <c r="RB141" s="8"/>
      <c r="RC141" s="8"/>
      <c r="RD141" s="8"/>
      <c r="RE141" s="8"/>
      <c r="RF141" s="8"/>
      <c r="RG141" s="8"/>
      <c r="RH141" s="8"/>
      <c r="RI141" s="8"/>
      <c r="RJ141" s="8"/>
      <c r="RK141" s="8"/>
      <c r="RL141" s="8"/>
      <c r="RM141" s="8"/>
      <c r="RN141" s="8"/>
      <c r="RO141" s="8"/>
      <c r="RP141" s="8"/>
      <c r="RQ141" s="8"/>
      <c r="RR141" s="8"/>
      <c r="RS141" s="8"/>
      <c r="RT141" s="8"/>
      <c r="RU141" s="8"/>
      <c r="RV141" s="8"/>
      <c r="RW141" s="8"/>
      <c r="RX141" s="8"/>
      <c r="RY141" s="8"/>
      <c r="RZ141" s="8"/>
      <c r="SA141" s="8"/>
      <c r="SB141" s="8"/>
      <c r="SC141" s="8"/>
      <c r="SD141" s="8"/>
      <c r="SE141" s="8"/>
      <c r="SF141" s="8"/>
      <c r="SG141" s="8"/>
      <c r="SH141" s="8"/>
      <c r="SI141" s="8"/>
      <c r="SJ141" s="8"/>
      <c r="SK141" s="8"/>
      <c r="SL141" s="8"/>
      <c r="SM141" s="8"/>
      <c r="SN141" s="8"/>
      <c r="SO141" s="8"/>
      <c r="SP141" s="8"/>
      <c r="SQ141" s="8"/>
      <c r="SR141" s="8"/>
      <c r="SS141" s="8"/>
      <c r="ST141" s="8"/>
      <c r="SU141" s="8"/>
      <c r="SV141" s="8"/>
      <c r="SW141" s="8"/>
      <c r="SX141" s="8"/>
      <c r="SY141" s="8"/>
      <c r="SZ141" s="8"/>
      <c r="TA141" s="8"/>
      <c r="TB141" s="8"/>
      <c r="TC141" s="8"/>
      <c r="TD141" s="8"/>
      <c r="TE141" s="8"/>
      <c r="TF141" s="8"/>
      <c r="TG141" s="8"/>
      <c r="TH141" s="8"/>
      <c r="TI141" s="8"/>
      <c r="TJ141" s="8"/>
      <c r="TK141" s="8"/>
      <c r="TL141" s="8"/>
      <c r="TM141" s="8"/>
      <c r="TN141" s="8"/>
      <c r="TO141" s="8"/>
      <c r="TP141" s="8"/>
      <c r="TQ141" s="8"/>
      <c r="TR141" s="8"/>
      <c r="TS141" s="8"/>
      <c r="TT141" s="8"/>
      <c r="TU141" s="8"/>
      <c r="TV141" s="8"/>
      <c r="TW141" s="8"/>
      <c r="TX141" s="8"/>
      <c r="TY141" s="8"/>
      <c r="TZ141" s="8"/>
      <c r="UA141" s="8"/>
      <c r="UB141" s="8"/>
      <c r="UC141" s="8"/>
      <c r="UD141" s="8"/>
      <c r="UE141" s="8"/>
      <c r="UF141" s="8"/>
      <c r="UG141" s="8"/>
      <c r="UH141" s="8"/>
      <c r="UI141" s="8"/>
      <c r="UJ141" s="8"/>
      <c r="UK141" s="8"/>
      <c r="UL141" s="8"/>
      <c r="UM141" s="8"/>
      <c r="UN141" s="8"/>
      <c r="UO141" s="8"/>
      <c r="UP141" s="8"/>
      <c r="UQ141" s="8"/>
      <c r="UR141" s="8"/>
      <c r="US141" s="8"/>
      <c r="UT141" s="8"/>
      <c r="UU141" s="8"/>
      <c r="UV141" s="8"/>
      <c r="UW141" s="8"/>
      <c r="UX141" s="8"/>
      <c r="UY141" s="8"/>
      <c r="UZ141" s="8"/>
      <c r="VA141" s="8"/>
      <c r="VB141" s="8"/>
      <c r="VC141" s="8"/>
      <c r="VD141" s="8"/>
      <c r="VE141" s="8"/>
      <c r="VF141" s="8"/>
      <c r="VG141" s="8"/>
      <c r="VH141" s="8"/>
      <c r="VI141" s="8"/>
      <c r="VJ141" s="8"/>
      <c r="VK141" s="8"/>
      <c r="VL141" s="8"/>
      <c r="VM141" s="8"/>
      <c r="VN141" s="8"/>
      <c r="VO141" s="8"/>
      <c r="VP141" s="8"/>
      <c r="VQ141" s="8"/>
      <c r="VR141" s="8"/>
      <c r="VS141" s="8"/>
      <c r="VT141" s="8"/>
      <c r="VU141" s="8"/>
      <c r="VV141" s="8"/>
      <c r="VW141" s="8"/>
      <c r="VX141" s="8"/>
      <c r="VY141" s="8"/>
      <c r="VZ141" s="8"/>
      <c r="WA141" s="8"/>
      <c r="WB141" s="8"/>
      <c r="WC141" s="8"/>
      <c r="WD141" s="8"/>
      <c r="WE141" s="8"/>
      <c r="WF141" s="8"/>
      <c r="WG141" s="8"/>
      <c r="WH141" s="8"/>
      <c r="WI141" s="8"/>
      <c r="WJ141" s="8"/>
      <c r="WK141" s="8"/>
      <c r="WL141" s="8"/>
      <c r="WM141" s="8"/>
      <c r="WN141" s="8"/>
      <c r="WO141" s="8"/>
      <c r="WP141" s="8"/>
      <c r="WQ141" s="8"/>
      <c r="WR141" s="8"/>
      <c r="WS141" s="8"/>
      <c r="WT141" s="8"/>
      <c r="WU141" s="8"/>
      <c r="WV141" s="8"/>
      <c r="WW141" s="8"/>
      <c r="WX141" s="8"/>
      <c r="WY141" s="8"/>
      <c r="WZ141" s="8"/>
      <c r="XA141" s="8"/>
      <c r="XB141" s="8"/>
      <c r="XC141" s="8"/>
      <c r="XD141" s="8"/>
      <c r="XE141" s="8"/>
      <c r="XF141" s="8"/>
      <c r="XG141" s="8"/>
      <c r="XH141" s="8"/>
      <c r="XI141" s="8"/>
      <c r="XJ141" s="8"/>
      <c r="XK141" s="8"/>
      <c r="XL141" s="8"/>
      <c r="XM141" s="8"/>
      <c r="XN141" s="8"/>
      <c r="XO141" s="8"/>
      <c r="XP141" s="8"/>
      <c r="XQ141" s="8"/>
      <c r="XR141" s="8"/>
      <c r="XS141" s="8"/>
      <c r="XT141" s="8"/>
      <c r="XU141" s="8"/>
      <c r="XV141" s="8"/>
      <c r="XW141" s="8"/>
      <c r="XX141" s="8"/>
      <c r="XY141" s="8"/>
      <c r="XZ141" s="8"/>
      <c r="YA141" s="8"/>
      <c r="YB141" s="8"/>
      <c r="YC141" s="8"/>
      <c r="YD141" s="8"/>
      <c r="YE141" s="8"/>
      <c r="YF141" s="8"/>
      <c r="YG141" s="8"/>
      <c r="YH141" s="8"/>
      <c r="YI141" s="8"/>
      <c r="YJ141" s="8"/>
      <c r="YK141" s="8"/>
      <c r="YL141" s="8"/>
      <c r="YM141" s="8"/>
      <c r="YN141" s="8"/>
      <c r="YO141" s="8"/>
      <c r="YP141" s="8"/>
      <c r="YQ141" s="8"/>
      <c r="YR141" s="8"/>
      <c r="YS141" s="8"/>
      <c r="YT141" s="8"/>
      <c r="YU141" s="8"/>
      <c r="YV141" s="8"/>
      <c r="YW141" s="8"/>
      <c r="YX141" s="8"/>
      <c r="YY141" s="8"/>
      <c r="YZ141" s="8"/>
      <c r="ZA141" s="8"/>
      <c r="ZB141" s="8"/>
      <c r="ZC141" s="8"/>
      <c r="ZD141" s="8"/>
      <c r="ZE141" s="8"/>
      <c r="ZF141" s="8"/>
      <c r="ZG141" s="8"/>
      <c r="ZH141" s="8"/>
      <c r="ZI141" s="8"/>
      <c r="ZJ141" s="8"/>
      <c r="ZK141" s="8"/>
      <c r="ZL141" s="8"/>
      <c r="ZM141" s="8"/>
      <c r="ZN141" s="8"/>
      <c r="ZO141" s="8"/>
      <c r="ZP141" s="8"/>
      <c r="ZQ141" s="8"/>
      <c r="ZR141" s="8"/>
      <c r="ZS141" s="8"/>
      <c r="ZT141" s="8"/>
      <c r="ZU141" s="8"/>
      <c r="ZV141" s="8"/>
      <c r="ZW141" s="8"/>
      <c r="ZX141" s="8"/>
      <c r="ZY141" s="8"/>
      <c r="ZZ141" s="8"/>
      <c r="AAA141" s="8"/>
      <c r="AAB141" s="8"/>
      <c r="AAC141" s="8"/>
      <c r="AAD141" s="8"/>
      <c r="AAE141" s="8"/>
      <c r="AAF141" s="8"/>
      <c r="AAG141" s="8"/>
      <c r="AAH141" s="8"/>
      <c r="AAI141" s="8"/>
      <c r="AAJ141" s="8"/>
      <c r="AAK141" s="8"/>
      <c r="AAL141" s="8"/>
      <c r="AAM141" s="8"/>
      <c r="AAN141" s="8"/>
      <c r="AAO141" s="8"/>
      <c r="AAP141" s="8"/>
      <c r="AAQ141" s="8"/>
      <c r="AAR141" s="8"/>
      <c r="AAS141" s="8"/>
      <c r="AAT141" s="8"/>
      <c r="AAU141" s="8"/>
      <c r="AAV141" s="8"/>
      <c r="AAW141" s="8"/>
      <c r="AAX141" s="8"/>
      <c r="AAY141" s="8"/>
      <c r="AAZ141" s="8"/>
      <c r="ABA141" s="8"/>
      <c r="ABB141" s="8"/>
      <c r="ABC141" s="8"/>
      <c r="ABD141" s="8"/>
      <c r="ABE141" s="8"/>
      <c r="ABF141" s="8"/>
      <c r="ABG141" s="8"/>
      <c r="ABH141" s="8"/>
      <c r="ABI141" s="8"/>
      <c r="ABJ141" s="8"/>
      <c r="ABK141" s="8"/>
      <c r="ABL141" s="8"/>
      <c r="ABM141" s="8"/>
      <c r="ABN141" s="8"/>
      <c r="ABO141" s="8"/>
      <c r="ABP141" s="8"/>
      <c r="ABQ141" s="8"/>
      <c r="ABR141" s="8"/>
      <c r="ABS141" s="8"/>
      <c r="ABT141" s="8"/>
      <c r="ABU141" s="8"/>
      <c r="ABV141" s="8"/>
      <c r="ABW141" s="8"/>
      <c r="ABX141" s="8"/>
      <c r="ABY141" s="8"/>
      <c r="ABZ141" s="8"/>
      <c r="ACA141" s="8"/>
      <c r="ACB141" s="8"/>
      <c r="ACC141" s="8"/>
      <c r="ACD141" s="8"/>
      <c r="ACE141" s="8"/>
      <c r="ACF141" s="8"/>
      <c r="ACG141" s="8"/>
      <c r="ACH141" s="8"/>
      <c r="ACI141" s="8"/>
      <c r="ACJ141" s="8"/>
      <c r="ACK141" s="8"/>
      <c r="ACL141" s="8"/>
      <c r="ACM141" s="8"/>
      <c r="ACN141" s="8"/>
      <c r="ACO141" s="8"/>
      <c r="ACP141" s="8"/>
      <c r="ACQ141" s="8"/>
      <c r="ACR141" s="8"/>
      <c r="ACS141" s="8"/>
      <c r="ACT141" s="8"/>
      <c r="ACU141" s="8"/>
      <c r="ACV141" s="8"/>
      <c r="ACW141" s="8"/>
      <c r="ACX141" s="8"/>
      <c r="ACY141" s="8"/>
      <c r="ACZ141" s="8"/>
      <c r="ADA141" s="8"/>
      <c r="ADB141" s="8"/>
      <c r="ADC141" s="8"/>
      <c r="ADD141" s="8"/>
      <c r="ADE141" s="8"/>
      <c r="ADF141" s="8"/>
      <c r="ADG141" s="8"/>
      <c r="ADH141" s="8"/>
      <c r="ADI141" s="8"/>
      <c r="ADJ141" s="8"/>
      <c r="ADK141" s="8"/>
      <c r="ADL141" s="8"/>
      <c r="ADM141" s="8"/>
      <c r="ADN141" s="8"/>
      <c r="ADO141" s="8"/>
      <c r="ADP141" s="8"/>
      <c r="ADQ141" s="8"/>
      <c r="ADR141" s="8"/>
      <c r="ADS141" s="8"/>
      <c r="ADT141" s="8"/>
      <c r="ADU141" s="8"/>
      <c r="ADV141" s="8"/>
      <c r="ADW141" s="8"/>
      <c r="ADX141" s="8"/>
      <c r="ADY141" s="8"/>
      <c r="ADZ141" s="8"/>
      <c r="AEA141" s="8"/>
      <c r="AEB141" s="8"/>
      <c r="AEC141" s="8"/>
      <c r="AED141" s="8"/>
      <c r="AEE141" s="8"/>
      <c r="AEF141" s="8"/>
      <c r="AEG141" s="8"/>
      <c r="AEH141" s="8"/>
      <c r="AEI141" s="8"/>
      <c r="AEJ141" s="8"/>
      <c r="AEK141" s="8"/>
      <c r="AEL141" s="8"/>
      <c r="AEM141" s="8"/>
      <c r="AEN141" s="8"/>
      <c r="AEO141" s="8"/>
      <c r="AEP141" s="8"/>
      <c r="AEQ141" s="8"/>
      <c r="AER141" s="8"/>
      <c r="AES141" s="8"/>
      <c r="AET141" s="8"/>
      <c r="AEU141" s="8"/>
      <c r="AEV141" s="8"/>
      <c r="AEW141" s="8"/>
      <c r="AEX141" s="8"/>
      <c r="AEY141" s="8"/>
      <c r="AEZ141" s="8"/>
      <c r="AFA141" s="8"/>
      <c r="AFB141" s="8"/>
      <c r="AFC141" s="8"/>
      <c r="AFD141" s="8"/>
      <c r="AFE141" s="8"/>
      <c r="AFF141" s="8"/>
      <c r="AFG141" s="8"/>
      <c r="AFH141" s="8"/>
      <c r="AFI141" s="8"/>
      <c r="AFJ141" s="8"/>
      <c r="AFK141" s="8"/>
      <c r="AFL141" s="8"/>
      <c r="AFM141" s="8"/>
      <c r="AFN141" s="8"/>
      <c r="AFO141" s="8"/>
      <c r="AFP141" s="8"/>
      <c r="AFQ141" s="8"/>
      <c r="AFR141" s="8"/>
      <c r="AFS141" s="8"/>
      <c r="AFT141" s="8"/>
      <c r="AFU141" s="8"/>
      <c r="AFV141" s="8"/>
      <c r="AFW141" s="8"/>
      <c r="AFX141" s="8"/>
      <c r="AFY141" s="8"/>
      <c r="AFZ141" s="8"/>
      <c r="AGA141" s="8"/>
      <c r="AGB141" s="8"/>
      <c r="AGC141" s="8"/>
      <c r="AGD141" s="8"/>
      <c r="AGE141" s="8"/>
      <c r="AGF141" s="8"/>
      <c r="AGG141" s="8"/>
      <c r="AGH141" s="8"/>
      <c r="AGI141" s="8"/>
      <c r="AGJ141" s="8"/>
      <c r="AGK141" s="8"/>
      <c r="AGL141" s="8"/>
      <c r="AGM141" s="8"/>
      <c r="AGN141" s="8"/>
      <c r="AGO141" s="8"/>
      <c r="AGP141" s="8"/>
      <c r="AGQ141" s="8"/>
      <c r="AGR141" s="8"/>
      <c r="AGS141" s="8"/>
      <c r="AGT141" s="8"/>
      <c r="AGU141" s="8"/>
      <c r="AGV141" s="8"/>
      <c r="AGW141" s="8"/>
      <c r="AGX141" s="8"/>
      <c r="AGY141" s="8"/>
      <c r="AGZ141" s="8"/>
      <c r="AHA141" s="8"/>
      <c r="AHB141" s="8"/>
      <c r="AHC141" s="8"/>
      <c r="AHD141" s="8"/>
      <c r="AHE141" s="8"/>
      <c r="AHF141" s="8"/>
      <c r="AHG141" s="8"/>
      <c r="AHH141" s="8"/>
      <c r="AHI141" s="8"/>
      <c r="AHJ141" s="8"/>
      <c r="AHK141" s="8"/>
      <c r="AHL141" s="8"/>
      <c r="AHM141" s="8"/>
      <c r="AHN141" s="8"/>
      <c r="AHO141" s="8"/>
      <c r="AHP141" s="8"/>
      <c r="AHQ141" s="8"/>
      <c r="AHR141" s="8"/>
      <c r="AHS141" s="8"/>
      <c r="AHT141" s="8"/>
      <c r="AHU141" s="8"/>
      <c r="AHV141" s="8"/>
      <c r="AHW141" s="8"/>
      <c r="AHX141" s="8"/>
      <c r="AHY141" s="8"/>
      <c r="AHZ141" s="8"/>
      <c r="AIA141" s="8"/>
      <c r="AIB141" s="8"/>
      <c r="AIC141" s="8"/>
      <c r="AID141" s="8"/>
      <c r="AIE141" s="8"/>
      <c r="AIF141" s="8"/>
      <c r="AIG141" s="8"/>
      <c r="AIH141" s="8"/>
      <c r="AII141" s="8"/>
      <c r="AIJ141" s="8"/>
      <c r="AIK141" s="8"/>
      <c r="AIL141" s="8"/>
      <c r="AIM141" s="8"/>
      <c r="AIN141" s="8"/>
      <c r="AIO141" s="8"/>
      <c r="AIP141" s="8"/>
      <c r="AIQ141" s="8"/>
      <c r="AIR141" s="8"/>
      <c r="AIS141" s="8"/>
      <c r="AIT141" s="8"/>
      <c r="AIU141" s="8"/>
      <c r="AIV141" s="8"/>
      <c r="AIW141" s="8"/>
      <c r="AIX141" s="8"/>
      <c r="AIY141" s="8"/>
      <c r="AIZ141" s="8"/>
      <c r="AJA141" s="8"/>
      <c r="AJB141" s="8"/>
      <c r="AJC141" s="8"/>
      <c r="AJD141" s="8"/>
      <c r="AJE141" s="8"/>
      <c r="AJF141" s="8"/>
      <c r="AJG141" s="8"/>
      <c r="AJH141" s="8"/>
      <c r="AJI141" s="8"/>
      <c r="AJJ141" s="8"/>
      <c r="AJK141" s="8"/>
      <c r="AJL141" s="8"/>
      <c r="AJM141" s="8"/>
      <c r="AJN141" s="8"/>
      <c r="AJO141" s="8"/>
      <c r="AJP141" s="8"/>
      <c r="AJQ141" s="8"/>
      <c r="AJR141" s="8"/>
      <c r="AJS141" s="8"/>
      <c r="AJT141" s="8"/>
      <c r="AJU141" s="8"/>
      <c r="AJV141" s="8"/>
      <c r="AJW141" s="8"/>
      <c r="AJX141" s="8"/>
      <c r="AJY141" s="8"/>
      <c r="AJZ141" s="8"/>
      <c r="AKA141" s="8"/>
      <c r="AKB141" s="8"/>
      <c r="AKC141" s="8"/>
      <c r="AKD141" s="8"/>
      <c r="AKE141" s="8"/>
      <c r="AKF141" s="8"/>
      <c r="AKG141" s="8"/>
      <c r="AKH141" s="8"/>
      <c r="AKI141" s="8"/>
      <c r="AKJ141" s="8"/>
      <c r="AKK141" s="8"/>
      <c r="AKL141" s="8"/>
      <c r="AKM141" s="8"/>
      <c r="AKN141" s="8"/>
      <c r="AKO141" s="8"/>
      <c r="AKP141" s="8"/>
      <c r="AKQ141" s="8"/>
      <c r="AKR141" s="8"/>
      <c r="AKS141" s="8"/>
      <c r="AKT141" s="8"/>
      <c r="AKU141" s="8"/>
      <c r="AKV141" s="8"/>
      <c r="AKW141" s="8"/>
      <c r="AKX141" s="8"/>
      <c r="AKY141" s="8"/>
      <c r="AKZ141" s="8"/>
      <c r="ALA141" s="8"/>
      <c r="ALB141" s="8"/>
      <c r="ALC141" s="8"/>
      <c r="ALD141" s="8"/>
      <c r="ALE141" s="8"/>
      <c r="ALF141" s="8"/>
      <c r="ALG141" s="8"/>
      <c r="ALH141" s="8"/>
      <c r="ALI141" s="8"/>
      <c r="ALJ141" s="8"/>
      <c r="ALK141" s="8"/>
      <c r="ALL141" s="8"/>
      <c r="ALM141" s="8"/>
      <c r="ALN141" s="8"/>
      <c r="ALO141" s="8"/>
      <c r="ALP141" s="8"/>
      <c r="ALQ141" s="8"/>
      <c r="ALR141" s="8"/>
      <c r="ALS141" s="8"/>
      <c r="ALT141" s="8"/>
      <c r="ALU141" s="8"/>
      <c r="ALV141" s="8"/>
      <c r="ALW141" s="8"/>
      <c r="ALX141" s="8"/>
      <c r="ALY141" s="8"/>
      <c r="ALZ141" s="8"/>
      <c r="AMA141" s="8"/>
      <c r="AMB141" s="8"/>
      <c r="AMC141" s="8"/>
      <c r="AMD141" s="8"/>
      <c r="AME141" s="8"/>
    </row>
    <row r="142" spans="1:1019" s="158" customFormat="1" ht="15.75">
      <c r="A142" s="224"/>
      <c r="B142" s="225"/>
      <c r="C142" s="236"/>
      <c r="D142" s="236"/>
      <c r="E142" s="236"/>
      <c r="F142" s="237"/>
      <c r="G142" s="228"/>
      <c r="H142" s="238"/>
      <c r="I142" s="230" t="b">
        <f t="shared" si="26"/>
        <v>0</v>
      </c>
      <c r="J142" s="231" t="e">
        <f>VLOOKUP(G142,'3. Fiche prépa conv APL_RS'!$B$33:$H$39,IF(LEFT(A142,3)="PLS",6,IF(LEFT(A142,4)="PLUS",2,IF(LEFT(A142,4)="PLAI",4))))</f>
        <v>#N/A</v>
      </c>
      <c r="K142" s="232"/>
      <c r="L142" s="232"/>
      <c r="M142" s="233">
        <f t="shared" si="30"/>
        <v>0</v>
      </c>
      <c r="N142" s="234"/>
      <c r="O142" s="233" t="str">
        <f>IF($A142="PLAI-adapté",IF($M$8=2,VLOOKUP($N142,Données!$H$6:$L$11,5,0),VLOOKUP($N142,Données!$H$6:$L$11,4,0)),"")</f>
        <v/>
      </c>
      <c r="P142" s="235" t="str">
        <f t="shared" si="31"/>
        <v/>
      </c>
      <c r="Q142" s="403" t="str">
        <f t="shared" si="29"/>
        <v/>
      </c>
      <c r="R142" s="209"/>
      <c r="S142" s="15"/>
      <c r="T142" s="8"/>
      <c r="U142" s="8"/>
      <c r="V142" s="8"/>
      <c r="W142" s="8"/>
      <c r="X142" s="50"/>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c r="HH142" s="8"/>
      <c r="HI142" s="8"/>
      <c r="HJ142" s="8"/>
      <c r="HK142" s="8"/>
      <c r="HL142" s="8"/>
      <c r="HM142" s="8"/>
      <c r="HN142" s="8"/>
      <c r="HO142" s="8"/>
      <c r="HP142" s="8"/>
      <c r="HQ142" s="8"/>
      <c r="HR142" s="8"/>
      <c r="HS142" s="8"/>
      <c r="HT142" s="8"/>
      <c r="HU142" s="8"/>
      <c r="HV142" s="8"/>
      <c r="HW142" s="8"/>
      <c r="HX142" s="8"/>
      <c r="HY142" s="8"/>
      <c r="HZ142" s="8"/>
      <c r="IA142" s="8"/>
      <c r="IB142" s="8"/>
      <c r="IC142" s="8"/>
      <c r="ID142" s="8"/>
      <c r="IE142" s="8"/>
      <c r="IF142" s="8"/>
      <c r="IG142" s="8"/>
      <c r="IH142" s="8"/>
      <c r="II142" s="8"/>
      <c r="IJ142" s="8"/>
      <c r="IK142" s="8"/>
      <c r="IL142" s="8"/>
      <c r="IM142" s="8"/>
      <c r="IN142" s="8"/>
      <c r="IO142" s="8"/>
      <c r="IP142" s="8"/>
      <c r="IQ142" s="8"/>
      <c r="IR142" s="8"/>
      <c r="IS142" s="8"/>
      <c r="IT142" s="8"/>
      <c r="IU142" s="8"/>
      <c r="IV142" s="8"/>
      <c r="IW142" s="8"/>
      <c r="IX142" s="8"/>
      <c r="IY142" s="8"/>
      <c r="IZ142" s="8"/>
      <c r="JA142" s="8"/>
      <c r="JB142" s="8"/>
      <c r="JC142" s="8"/>
      <c r="JD142" s="8"/>
      <c r="JE142" s="8"/>
      <c r="JF142" s="8"/>
      <c r="JG142" s="8"/>
      <c r="JH142" s="8"/>
      <c r="JI142" s="8"/>
      <c r="JJ142" s="8"/>
      <c r="JK142" s="8"/>
      <c r="JL142" s="8"/>
      <c r="JM142" s="8"/>
      <c r="JN142" s="8"/>
      <c r="JO142" s="8"/>
      <c r="JP142" s="8"/>
      <c r="JQ142" s="8"/>
      <c r="JR142" s="8"/>
      <c r="JS142" s="8"/>
      <c r="JT142" s="8"/>
      <c r="JU142" s="8"/>
      <c r="JV142" s="8"/>
      <c r="JW142" s="8"/>
      <c r="JX142" s="8"/>
      <c r="JY142" s="8"/>
      <c r="JZ142" s="8"/>
      <c r="KA142" s="8"/>
      <c r="KB142" s="8"/>
      <c r="KC142" s="8"/>
      <c r="KD142" s="8"/>
      <c r="KE142" s="8"/>
      <c r="KF142" s="8"/>
      <c r="KG142" s="8"/>
      <c r="KH142" s="8"/>
      <c r="KI142" s="8"/>
      <c r="KJ142" s="8"/>
      <c r="KK142" s="8"/>
      <c r="KL142" s="8"/>
      <c r="KM142" s="8"/>
      <c r="KN142" s="8"/>
      <c r="KO142" s="8"/>
      <c r="KP142" s="8"/>
      <c r="KQ142" s="8"/>
      <c r="KR142" s="8"/>
      <c r="KS142" s="8"/>
      <c r="KT142" s="8"/>
      <c r="KU142" s="8"/>
      <c r="KV142" s="8"/>
      <c r="KW142" s="8"/>
      <c r="KX142" s="8"/>
      <c r="KY142" s="8"/>
      <c r="KZ142" s="8"/>
      <c r="LA142" s="8"/>
      <c r="LB142" s="8"/>
      <c r="LC142" s="8"/>
      <c r="LD142" s="8"/>
      <c r="LE142" s="8"/>
      <c r="LF142" s="8"/>
      <c r="LG142" s="8"/>
      <c r="LH142" s="8"/>
      <c r="LI142" s="8"/>
      <c r="LJ142" s="8"/>
      <c r="LK142" s="8"/>
      <c r="LL142" s="8"/>
      <c r="LM142" s="8"/>
      <c r="LN142" s="8"/>
      <c r="LO142" s="8"/>
      <c r="LP142" s="8"/>
      <c r="LQ142" s="8"/>
      <c r="LR142" s="8"/>
      <c r="LS142" s="8"/>
      <c r="LT142" s="8"/>
      <c r="LU142" s="8"/>
      <c r="LV142" s="8"/>
      <c r="LW142" s="8"/>
      <c r="LX142" s="8"/>
      <c r="LY142" s="8"/>
      <c r="LZ142" s="8"/>
      <c r="MA142" s="8"/>
      <c r="MB142" s="8"/>
      <c r="MC142" s="8"/>
      <c r="MD142" s="8"/>
      <c r="ME142" s="8"/>
      <c r="MF142" s="8"/>
      <c r="MG142" s="8"/>
      <c r="MH142" s="8"/>
      <c r="MI142" s="8"/>
      <c r="MJ142" s="8"/>
      <c r="MK142" s="8"/>
      <c r="ML142" s="8"/>
      <c r="MM142" s="8"/>
      <c r="MN142" s="8"/>
      <c r="MO142" s="8"/>
      <c r="MP142" s="8"/>
      <c r="MQ142" s="8"/>
      <c r="MR142" s="8"/>
      <c r="MS142" s="8"/>
      <c r="MT142" s="8"/>
      <c r="MU142" s="8"/>
      <c r="MV142" s="8"/>
      <c r="MW142" s="8"/>
      <c r="MX142" s="8"/>
      <c r="MY142" s="8"/>
      <c r="MZ142" s="8"/>
      <c r="NA142" s="8"/>
      <c r="NB142" s="8"/>
      <c r="NC142" s="8"/>
      <c r="ND142" s="8"/>
      <c r="NE142" s="8"/>
      <c r="NF142" s="8"/>
      <c r="NG142" s="8"/>
      <c r="NH142" s="8"/>
      <c r="NI142" s="8"/>
      <c r="NJ142" s="8"/>
      <c r="NK142" s="8"/>
      <c r="NL142" s="8"/>
      <c r="NM142" s="8"/>
      <c r="NN142" s="8"/>
      <c r="NO142" s="8"/>
      <c r="NP142" s="8"/>
      <c r="NQ142" s="8"/>
      <c r="NR142" s="8"/>
      <c r="NS142" s="8"/>
      <c r="NT142" s="8"/>
      <c r="NU142" s="8"/>
      <c r="NV142" s="8"/>
      <c r="NW142" s="8"/>
      <c r="NX142" s="8"/>
      <c r="NY142" s="8"/>
      <c r="NZ142" s="8"/>
      <c r="OA142" s="8"/>
      <c r="OB142" s="8"/>
      <c r="OC142" s="8"/>
      <c r="OD142" s="8"/>
      <c r="OE142" s="8"/>
      <c r="OF142" s="8"/>
      <c r="OG142" s="8"/>
      <c r="OH142" s="8"/>
      <c r="OI142" s="8"/>
      <c r="OJ142" s="8"/>
      <c r="OK142" s="8"/>
      <c r="OL142" s="8"/>
      <c r="OM142" s="8"/>
      <c r="ON142" s="8"/>
      <c r="OO142" s="8"/>
      <c r="OP142" s="8"/>
      <c r="OQ142" s="8"/>
      <c r="OR142" s="8"/>
      <c r="OS142" s="8"/>
      <c r="OT142" s="8"/>
      <c r="OU142" s="8"/>
      <c r="OV142" s="8"/>
      <c r="OW142" s="8"/>
      <c r="OX142" s="8"/>
      <c r="OY142" s="8"/>
      <c r="OZ142" s="8"/>
      <c r="PA142" s="8"/>
      <c r="PB142" s="8"/>
      <c r="PC142" s="8"/>
      <c r="PD142" s="8"/>
      <c r="PE142" s="8"/>
      <c r="PF142" s="8"/>
      <c r="PG142" s="8"/>
      <c r="PH142" s="8"/>
      <c r="PI142" s="8"/>
      <c r="PJ142" s="8"/>
      <c r="PK142" s="8"/>
      <c r="PL142" s="8"/>
      <c r="PM142" s="8"/>
      <c r="PN142" s="8"/>
      <c r="PO142" s="8"/>
      <c r="PP142" s="8"/>
      <c r="PQ142" s="8"/>
      <c r="PR142" s="8"/>
      <c r="PS142" s="8"/>
      <c r="PT142" s="8"/>
      <c r="PU142" s="8"/>
      <c r="PV142" s="8"/>
      <c r="PW142" s="8"/>
      <c r="PX142" s="8"/>
      <c r="PY142" s="8"/>
      <c r="PZ142" s="8"/>
      <c r="QA142" s="8"/>
      <c r="QB142" s="8"/>
      <c r="QC142" s="8"/>
      <c r="QD142" s="8"/>
      <c r="QE142" s="8"/>
      <c r="QF142" s="8"/>
      <c r="QG142" s="8"/>
      <c r="QH142" s="8"/>
      <c r="QI142" s="8"/>
      <c r="QJ142" s="8"/>
      <c r="QK142" s="8"/>
      <c r="QL142" s="8"/>
      <c r="QM142" s="8"/>
      <c r="QN142" s="8"/>
      <c r="QO142" s="8"/>
      <c r="QP142" s="8"/>
      <c r="QQ142" s="8"/>
      <c r="QR142" s="8"/>
      <c r="QS142" s="8"/>
      <c r="QT142" s="8"/>
      <c r="QU142" s="8"/>
      <c r="QV142" s="8"/>
      <c r="QW142" s="8"/>
      <c r="QX142" s="8"/>
      <c r="QY142" s="8"/>
      <c r="QZ142" s="8"/>
      <c r="RA142" s="8"/>
      <c r="RB142" s="8"/>
      <c r="RC142" s="8"/>
      <c r="RD142" s="8"/>
      <c r="RE142" s="8"/>
      <c r="RF142" s="8"/>
      <c r="RG142" s="8"/>
      <c r="RH142" s="8"/>
      <c r="RI142" s="8"/>
      <c r="RJ142" s="8"/>
      <c r="RK142" s="8"/>
      <c r="RL142" s="8"/>
      <c r="RM142" s="8"/>
      <c r="RN142" s="8"/>
      <c r="RO142" s="8"/>
      <c r="RP142" s="8"/>
      <c r="RQ142" s="8"/>
      <c r="RR142" s="8"/>
      <c r="RS142" s="8"/>
      <c r="RT142" s="8"/>
      <c r="RU142" s="8"/>
      <c r="RV142" s="8"/>
      <c r="RW142" s="8"/>
      <c r="RX142" s="8"/>
      <c r="RY142" s="8"/>
      <c r="RZ142" s="8"/>
      <c r="SA142" s="8"/>
      <c r="SB142" s="8"/>
      <c r="SC142" s="8"/>
      <c r="SD142" s="8"/>
      <c r="SE142" s="8"/>
      <c r="SF142" s="8"/>
      <c r="SG142" s="8"/>
      <c r="SH142" s="8"/>
      <c r="SI142" s="8"/>
      <c r="SJ142" s="8"/>
      <c r="SK142" s="8"/>
      <c r="SL142" s="8"/>
      <c r="SM142" s="8"/>
      <c r="SN142" s="8"/>
      <c r="SO142" s="8"/>
      <c r="SP142" s="8"/>
      <c r="SQ142" s="8"/>
      <c r="SR142" s="8"/>
      <c r="SS142" s="8"/>
      <c r="ST142" s="8"/>
      <c r="SU142" s="8"/>
      <c r="SV142" s="8"/>
      <c r="SW142" s="8"/>
      <c r="SX142" s="8"/>
      <c r="SY142" s="8"/>
      <c r="SZ142" s="8"/>
      <c r="TA142" s="8"/>
      <c r="TB142" s="8"/>
      <c r="TC142" s="8"/>
      <c r="TD142" s="8"/>
      <c r="TE142" s="8"/>
      <c r="TF142" s="8"/>
      <c r="TG142" s="8"/>
      <c r="TH142" s="8"/>
      <c r="TI142" s="8"/>
      <c r="TJ142" s="8"/>
      <c r="TK142" s="8"/>
      <c r="TL142" s="8"/>
      <c r="TM142" s="8"/>
      <c r="TN142" s="8"/>
      <c r="TO142" s="8"/>
      <c r="TP142" s="8"/>
      <c r="TQ142" s="8"/>
      <c r="TR142" s="8"/>
      <c r="TS142" s="8"/>
      <c r="TT142" s="8"/>
      <c r="TU142" s="8"/>
      <c r="TV142" s="8"/>
      <c r="TW142" s="8"/>
      <c r="TX142" s="8"/>
      <c r="TY142" s="8"/>
      <c r="TZ142" s="8"/>
      <c r="UA142" s="8"/>
      <c r="UB142" s="8"/>
      <c r="UC142" s="8"/>
      <c r="UD142" s="8"/>
      <c r="UE142" s="8"/>
      <c r="UF142" s="8"/>
      <c r="UG142" s="8"/>
      <c r="UH142" s="8"/>
      <c r="UI142" s="8"/>
      <c r="UJ142" s="8"/>
      <c r="UK142" s="8"/>
      <c r="UL142" s="8"/>
      <c r="UM142" s="8"/>
      <c r="UN142" s="8"/>
      <c r="UO142" s="8"/>
      <c r="UP142" s="8"/>
      <c r="UQ142" s="8"/>
      <c r="UR142" s="8"/>
      <c r="US142" s="8"/>
      <c r="UT142" s="8"/>
      <c r="UU142" s="8"/>
      <c r="UV142" s="8"/>
      <c r="UW142" s="8"/>
      <c r="UX142" s="8"/>
      <c r="UY142" s="8"/>
      <c r="UZ142" s="8"/>
      <c r="VA142" s="8"/>
      <c r="VB142" s="8"/>
      <c r="VC142" s="8"/>
      <c r="VD142" s="8"/>
      <c r="VE142" s="8"/>
      <c r="VF142" s="8"/>
      <c r="VG142" s="8"/>
      <c r="VH142" s="8"/>
      <c r="VI142" s="8"/>
      <c r="VJ142" s="8"/>
      <c r="VK142" s="8"/>
      <c r="VL142" s="8"/>
      <c r="VM142" s="8"/>
      <c r="VN142" s="8"/>
      <c r="VO142" s="8"/>
      <c r="VP142" s="8"/>
      <c r="VQ142" s="8"/>
      <c r="VR142" s="8"/>
      <c r="VS142" s="8"/>
      <c r="VT142" s="8"/>
      <c r="VU142" s="8"/>
      <c r="VV142" s="8"/>
      <c r="VW142" s="8"/>
      <c r="VX142" s="8"/>
      <c r="VY142" s="8"/>
      <c r="VZ142" s="8"/>
      <c r="WA142" s="8"/>
      <c r="WB142" s="8"/>
      <c r="WC142" s="8"/>
      <c r="WD142" s="8"/>
      <c r="WE142" s="8"/>
      <c r="WF142" s="8"/>
      <c r="WG142" s="8"/>
      <c r="WH142" s="8"/>
      <c r="WI142" s="8"/>
      <c r="WJ142" s="8"/>
      <c r="WK142" s="8"/>
      <c r="WL142" s="8"/>
      <c r="WM142" s="8"/>
      <c r="WN142" s="8"/>
      <c r="WO142" s="8"/>
      <c r="WP142" s="8"/>
      <c r="WQ142" s="8"/>
      <c r="WR142" s="8"/>
      <c r="WS142" s="8"/>
      <c r="WT142" s="8"/>
      <c r="WU142" s="8"/>
      <c r="WV142" s="8"/>
      <c r="WW142" s="8"/>
      <c r="WX142" s="8"/>
      <c r="WY142" s="8"/>
      <c r="WZ142" s="8"/>
      <c r="XA142" s="8"/>
      <c r="XB142" s="8"/>
      <c r="XC142" s="8"/>
      <c r="XD142" s="8"/>
      <c r="XE142" s="8"/>
      <c r="XF142" s="8"/>
      <c r="XG142" s="8"/>
      <c r="XH142" s="8"/>
      <c r="XI142" s="8"/>
      <c r="XJ142" s="8"/>
      <c r="XK142" s="8"/>
      <c r="XL142" s="8"/>
      <c r="XM142" s="8"/>
      <c r="XN142" s="8"/>
      <c r="XO142" s="8"/>
      <c r="XP142" s="8"/>
      <c r="XQ142" s="8"/>
      <c r="XR142" s="8"/>
      <c r="XS142" s="8"/>
      <c r="XT142" s="8"/>
      <c r="XU142" s="8"/>
      <c r="XV142" s="8"/>
      <c r="XW142" s="8"/>
      <c r="XX142" s="8"/>
      <c r="XY142" s="8"/>
      <c r="XZ142" s="8"/>
      <c r="YA142" s="8"/>
      <c r="YB142" s="8"/>
      <c r="YC142" s="8"/>
      <c r="YD142" s="8"/>
      <c r="YE142" s="8"/>
      <c r="YF142" s="8"/>
      <c r="YG142" s="8"/>
      <c r="YH142" s="8"/>
      <c r="YI142" s="8"/>
      <c r="YJ142" s="8"/>
      <c r="YK142" s="8"/>
      <c r="YL142" s="8"/>
      <c r="YM142" s="8"/>
      <c r="YN142" s="8"/>
      <c r="YO142" s="8"/>
      <c r="YP142" s="8"/>
      <c r="YQ142" s="8"/>
      <c r="YR142" s="8"/>
      <c r="YS142" s="8"/>
      <c r="YT142" s="8"/>
      <c r="YU142" s="8"/>
      <c r="YV142" s="8"/>
      <c r="YW142" s="8"/>
      <c r="YX142" s="8"/>
      <c r="YY142" s="8"/>
      <c r="YZ142" s="8"/>
      <c r="ZA142" s="8"/>
      <c r="ZB142" s="8"/>
      <c r="ZC142" s="8"/>
      <c r="ZD142" s="8"/>
      <c r="ZE142" s="8"/>
      <c r="ZF142" s="8"/>
      <c r="ZG142" s="8"/>
      <c r="ZH142" s="8"/>
      <c r="ZI142" s="8"/>
      <c r="ZJ142" s="8"/>
      <c r="ZK142" s="8"/>
      <c r="ZL142" s="8"/>
      <c r="ZM142" s="8"/>
      <c r="ZN142" s="8"/>
      <c r="ZO142" s="8"/>
      <c r="ZP142" s="8"/>
      <c r="ZQ142" s="8"/>
      <c r="ZR142" s="8"/>
      <c r="ZS142" s="8"/>
      <c r="ZT142" s="8"/>
      <c r="ZU142" s="8"/>
      <c r="ZV142" s="8"/>
      <c r="ZW142" s="8"/>
      <c r="ZX142" s="8"/>
      <c r="ZY142" s="8"/>
      <c r="ZZ142" s="8"/>
      <c r="AAA142" s="8"/>
      <c r="AAB142" s="8"/>
      <c r="AAC142" s="8"/>
      <c r="AAD142" s="8"/>
      <c r="AAE142" s="8"/>
      <c r="AAF142" s="8"/>
      <c r="AAG142" s="8"/>
      <c r="AAH142" s="8"/>
      <c r="AAI142" s="8"/>
      <c r="AAJ142" s="8"/>
      <c r="AAK142" s="8"/>
      <c r="AAL142" s="8"/>
      <c r="AAM142" s="8"/>
      <c r="AAN142" s="8"/>
      <c r="AAO142" s="8"/>
      <c r="AAP142" s="8"/>
      <c r="AAQ142" s="8"/>
      <c r="AAR142" s="8"/>
      <c r="AAS142" s="8"/>
      <c r="AAT142" s="8"/>
      <c r="AAU142" s="8"/>
      <c r="AAV142" s="8"/>
      <c r="AAW142" s="8"/>
      <c r="AAX142" s="8"/>
      <c r="AAY142" s="8"/>
      <c r="AAZ142" s="8"/>
      <c r="ABA142" s="8"/>
      <c r="ABB142" s="8"/>
      <c r="ABC142" s="8"/>
      <c r="ABD142" s="8"/>
      <c r="ABE142" s="8"/>
      <c r="ABF142" s="8"/>
      <c r="ABG142" s="8"/>
      <c r="ABH142" s="8"/>
      <c r="ABI142" s="8"/>
      <c r="ABJ142" s="8"/>
      <c r="ABK142" s="8"/>
      <c r="ABL142" s="8"/>
      <c r="ABM142" s="8"/>
      <c r="ABN142" s="8"/>
      <c r="ABO142" s="8"/>
      <c r="ABP142" s="8"/>
      <c r="ABQ142" s="8"/>
      <c r="ABR142" s="8"/>
      <c r="ABS142" s="8"/>
      <c r="ABT142" s="8"/>
      <c r="ABU142" s="8"/>
      <c r="ABV142" s="8"/>
      <c r="ABW142" s="8"/>
      <c r="ABX142" s="8"/>
      <c r="ABY142" s="8"/>
      <c r="ABZ142" s="8"/>
      <c r="ACA142" s="8"/>
      <c r="ACB142" s="8"/>
      <c r="ACC142" s="8"/>
      <c r="ACD142" s="8"/>
      <c r="ACE142" s="8"/>
      <c r="ACF142" s="8"/>
      <c r="ACG142" s="8"/>
      <c r="ACH142" s="8"/>
      <c r="ACI142" s="8"/>
      <c r="ACJ142" s="8"/>
      <c r="ACK142" s="8"/>
      <c r="ACL142" s="8"/>
      <c r="ACM142" s="8"/>
      <c r="ACN142" s="8"/>
      <c r="ACO142" s="8"/>
      <c r="ACP142" s="8"/>
      <c r="ACQ142" s="8"/>
      <c r="ACR142" s="8"/>
      <c r="ACS142" s="8"/>
      <c r="ACT142" s="8"/>
      <c r="ACU142" s="8"/>
      <c r="ACV142" s="8"/>
      <c r="ACW142" s="8"/>
      <c r="ACX142" s="8"/>
      <c r="ACY142" s="8"/>
      <c r="ACZ142" s="8"/>
      <c r="ADA142" s="8"/>
      <c r="ADB142" s="8"/>
      <c r="ADC142" s="8"/>
      <c r="ADD142" s="8"/>
      <c r="ADE142" s="8"/>
      <c r="ADF142" s="8"/>
      <c r="ADG142" s="8"/>
      <c r="ADH142" s="8"/>
      <c r="ADI142" s="8"/>
      <c r="ADJ142" s="8"/>
      <c r="ADK142" s="8"/>
      <c r="ADL142" s="8"/>
      <c r="ADM142" s="8"/>
      <c r="ADN142" s="8"/>
      <c r="ADO142" s="8"/>
      <c r="ADP142" s="8"/>
      <c r="ADQ142" s="8"/>
      <c r="ADR142" s="8"/>
      <c r="ADS142" s="8"/>
      <c r="ADT142" s="8"/>
      <c r="ADU142" s="8"/>
      <c r="ADV142" s="8"/>
      <c r="ADW142" s="8"/>
      <c r="ADX142" s="8"/>
      <c r="ADY142" s="8"/>
      <c r="ADZ142" s="8"/>
      <c r="AEA142" s="8"/>
      <c r="AEB142" s="8"/>
      <c r="AEC142" s="8"/>
      <c r="AED142" s="8"/>
      <c r="AEE142" s="8"/>
      <c r="AEF142" s="8"/>
      <c r="AEG142" s="8"/>
      <c r="AEH142" s="8"/>
      <c r="AEI142" s="8"/>
      <c r="AEJ142" s="8"/>
      <c r="AEK142" s="8"/>
      <c r="AEL142" s="8"/>
      <c r="AEM142" s="8"/>
      <c r="AEN142" s="8"/>
      <c r="AEO142" s="8"/>
      <c r="AEP142" s="8"/>
      <c r="AEQ142" s="8"/>
      <c r="AER142" s="8"/>
      <c r="AES142" s="8"/>
      <c r="AET142" s="8"/>
      <c r="AEU142" s="8"/>
      <c r="AEV142" s="8"/>
      <c r="AEW142" s="8"/>
      <c r="AEX142" s="8"/>
      <c r="AEY142" s="8"/>
      <c r="AEZ142" s="8"/>
      <c r="AFA142" s="8"/>
      <c r="AFB142" s="8"/>
      <c r="AFC142" s="8"/>
      <c r="AFD142" s="8"/>
      <c r="AFE142" s="8"/>
      <c r="AFF142" s="8"/>
      <c r="AFG142" s="8"/>
      <c r="AFH142" s="8"/>
      <c r="AFI142" s="8"/>
      <c r="AFJ142" s="8"/>
      <c r="AFK142" s="8"/>
      <c r="AFL142" s="8"/>
      <c r="AFM142" s="8"/>
      <c r="AFN142" s="8"/>
      <c r="AFO142" s="8"/>
      <c r="AFP142" s="8"/>
      <c r="AFQ142" s="8"/>
      <c r="AFR142" s="8"/>
      <c r="AFS142" s="8"/>
      <c r="AFT142" s="8"/>
      <c r="AFU142" s="8"/>
      <c r="AFV142" s="8"/>
      <c r="AFW142" s="8"/>
      <c r="AFX142" s="8"/>
      <c r="AFY142" s="8"/>
      <c r="AFZ142" s="8"/>
      <c r="AGA142" s="8"/>
      <c r="AGB142" s="8"/>
      <c r="AGC142" s="8"/>
      <c r="AGD142" s="8"/>
      <c r="AGE142" s="8"/>
      <c r="AGF142" s="8"/>
      <c r="AGG142" s="8"/>
      <c r="AGH142" s="8"/>
      <c r="AGI142" s="8"/>
      <c r="AGJ142" s="8"/>
      <c r="AGK142" s="8"/>
      <c r="AGL142" s="8"/>
      <c r="AGM142" s="8"/>
      <c r="AGN142" s="8"/>
      <c r="AGO142" s="8"/>
      <c r="AGP142" s="8"/>
      <c r="AGQ142" s="8"/>
      <c r="AGR142" s="8"/>
      <c r="AGS142" s="8"/>
      <c r="AGT142" s="8"/>
      <c r="AGU142" s="8"/>
      <c r="AGV142" s="8"/>
      <c r="AGW142" s="8"/>
      <c r="AGX142" s="8"/>
      <c r="AGY142" s="8"/>
      <c r="AGZ142" s="8"/>
      <c r="AHA142" s="8"/>
      <c r="AHB142" s="8"/>
      <c r="AHC142" s="8"/>
      <c r="AHD142" s="8"/>
      <c r="AHE142" s="8"/>
      <c r="AHF142" s="8"/>
      <c r="AHG142" s="8"/>
      <c r="AHH142" s="8"/>
      <c r="AHI142" s="8"/>
      <c r="AHJ142" s="8"/>
      <c r="AHK142" s="8"/>
      <c r="AHL142" s="8"/>
      <c r="AHM142" s="8"/>
      <c r="AHN142" s="8"/>
      <c r="AHO142" s="8"/>
      <c r="AHP142" s="8"/>
      <c r="AHQ142" s="8"/>
      <c r="AHR142" s="8"/>
      <c r="AHS142" s="8"/>
      <c r="AHT142" s="8"/>
      <c r="AHU142" s="8"/>
      <c r="AHV142" s="8"/>
      <c r="AHW142" s="8"/>
      <c r="AHX142" s="8"/>
      <c r="AHY142" s="8"/>
      <c r="AHZ142" s="8"/>
      <c r="AIA142" s="8"/>
      <c r="AIB142" s="8"/>
      <c r="AIC142" s="8"/>
      <c r="AID142" s="8"/>
      <c r="AIE142" s="8"/>
      <c r="AIF142" s="8"/>
      <c r="AIG142" s="8"/>
      <c r="AIH142" s="8"/>
      <c r="AII142" s="8"/>
      <c r="AIJ142" s="8"/>
      <c r="AIK142" s="8"/>
      <c r="AIL142" s="8"/>
      <c r="AIM142" s="8"/>
      <c r="AIN142" s="8"/>
      <c r="AIO142" s="8"/>
      <c r="AIP142" s="8"/>
      <c r="AIQ142" s="8"/>
      <c r="AIR142" s="8"/>
      <c r="AIS142" s="8"/>
      <c r="AIT142" s="8"/>
      <c r="AIU142" s="8"/>
      <c r="AIV142" s="8"/>
      <c r="AIW142" s="8"/>
      <c r="AIX142" s="8"/>
      <c r="AIY142" s="8"/>
      <c r="AIZ142" s="8"/>
      <c r="AJA142" s="8"/>
      <c r="AJB142" s="8"/>
      <c r="AJC142" s="8"/>
      <c r="AJD142" s="8"/>
      <c r="AJE142" s="8"/>
      <c r="AJF142" s="8"/>
      <c r="AJG142" s="8"/>
      <c r="AJH142" s="8"/>
      <c r="AJI142" s="8"/>
      <c r="AJJ142" s="8"/>
      <c r="AJK142" s="8"/>
      <c r="AJL142" s="8"/>
      <c r="AJM142" s="8"/>
      <c r="AJN142" s="8"/>
      <c r="AJO142" s="8"/>
      <c r="AJP142" s="8"/>
      <c r="AJQ142" s="8"/>
      <c r="AJR142" s="8"/>
      <c r="AJS142" s="8"/>
      <c r="AJT142" s="8"/>
      <c r="AJU142" s="8"/>
      <c r="AJV142" s="8"/>
      <c r="AJW142" s="8"/>
      <c r="AJX142" s="8"/>
      <c r="AJY142" s="8"/>
      <c r="AJZ142" s="8"/>
      <c r="AKA142" s="8"/>
      <c r="AKB142" s="8"/>
      <c r="AKC142" s="8"/>
      <c r="AKD142" s="8"/>
      <c r="AKE142" s="8"/>
      <c r="AKF142" s="8"/>
      <c r="AKG142" s="8"/>
      <c r="AKH142" s="8"/>
      <c r="AKI142" s="8"/>
      <c r="AKJ142" s="8"/>
      <c r="AKK142" s="8"/>
      <c r="AKL142" s="8"/>
      <c r="AKM142" s="8"/>
      <c r="AKN142" s="8"/>
      <c r="AKO142" s="8"/>
      <c r="AKP142" s="8"/>
      <c r="AKQ142" s="8"/>
      <c r="AKR142" s="8"/>
      <c r="AKS142" s="8"/>
      <c r="AKT142" s="8"/>
      <c r="AKU142" s="8"/>
      <c r="AKV142" s="8"/>
      <c r="AKW142" s="8"/>
      <c r="AKX142" s="8"/>
      <c r="AKY142" s="8"/>
      <c r="AKZ142" s="8"/>
      <c r="ALA142" s="8"/>
      <c r="ALB142" s="8"/>
      <c r="ALC142" s="8"/>
      <c r="ALD142" s="8"/>
      <c r="ALE142" s="8"/>
      <c r="ALF142" s="8"/>
      <c r="ALG142" s="8"/>
      <c r="ALH142" s="8"/>
      <c r="ALI142" s="8"/>
      <c r="ALJ142" s="8"/>
      <c r="ALK142" s="8"/>
      <c r="ALL142" s="8"/>
      <c r="ALM142" s="8"/>
      <c r="ALN142" s="8"/>
      <c r="ALO142" s="8"/>
      <c r="ALP142" s="8"/>
      <c r="ALQ142" s="8"/>
      <c r="ALR142" s="8"/>
      <c r="ALS142" s="8"/>
      <c r="ALT142" s="8"/>
      <c r="ALU142" s="8"/>
      <c r="ALV142" s="8"/>
      <c r="ALW142" s="8"/>
      <c r="ALX142" s="8"/>
      <c r="ALY142" s="8"/>
      <c r="ALZ142" s="8"/>
      <c r="AMA142" s="8"/>
      <c r="AMB142" s="8"/>
      <c r="AMC142" s="8"/>
      <c r="AMD142" s="8"/>
      <c r="AME142" s="8"/>
    </row>
    <row r="143" spans="1:1019" s="158" customFormat="1" ht="15.75">
      <c r="A143" s="224"/>
      <c r="B143" s="225"/>
      <c r="C143" s="236"/>
      <c r="D143" s="236"/>
      <c r="E143" s="236"/>
      <c r="F143" s="237"/>
      <c r="G143" s="228"/>
      <c r="H143" s="238"/>
      <c r="I143" s="230" t="b">
        <f t="shared" si="26"/>
        <v>0</v>
      </c>
      <c r="J143" s="231" t="e">
        <f>VLOOKUP(G143,'3. Fiche prépa conv APL_RS'!$B$33:$H$39,IF(LEFT(A143,3)="PLS",6,IF(LEFT(A143,4)="PLUS",2,IF(LEFT(A143,4)="PLAI",4))))</f>
        <v>#N/A</v>
      </c>
      <c r="K143" s="232"/>
      <c r="L143" s="232"/>
      <c r="M143" s="233">
        <f t="shared" si="30"/>
        <v>0</v>
      </c>
      <c r="N143" s="234"/>
      <c r="O143" s="233" t="str">
        <f>IF($A143="PLAI-adapté",IF($M$8=2,VLOOKUP($N143,Données!$H$6:$L$11,5,0),VLOOKUP($N143,Données!$H$6:$L$11,4,0)),"")</f>
        <v/>
      </c>
      <c r="P143" s="235" t="str">
        <f t="shared" si="31"/>
        <v/>
      </c>
      <c r="Q143" s="403" t="str">
        <f t="shared" si="29"/>
        <v/>
      </c>
      <c r="R143" s="209"/>
      <c r="S143" s="15"/>
      <c r="T143" s="8"/>
      <c r="U143" s="8"/>
      <c r="V143" s="8"/>
      <c r="W143" s="8"/>
      <c r="X143" s="50"/>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c r="II143" s="8"/>
      <c r="IJ143" s="8"/>
      <c r="IK143" s="8"/>
      <c r="IL143" s="8"/>
      <c r="IM143" s="8"/>
      <c r="IN143" s="8"/>
      <c r="IO143" s="8"/>
      <c r="IP143" s="8"/>
      <c r="IQ143" s="8"/>
      <c r="IR143" s="8"/>
      <c r="IS143" s="8"/>
      <c r="IT143" s="8"/>
      <c r="IU143" s="8"/>
      <c r="IV143" s="8"/>
      <c r="IW143" s="8"/>
      <c r="IX143" s="8"/>
      <c r="IY143" s="8"/>
      <c r="IZ143" s="8"/>
      <c r="JA143" s="8"/>
      <c r="JB143" s="8"/>
      <c r="JC143" s="8"/>
      <c r="JD143" s="8"/>
      <c r="JE143" s="8"/>
      <c r="JF143" s="8"/>
      <c r="JG143" s="8"/>
      <c r="JH143" s="8"/>
      <c r="JI143" s="8"/>
      <c r="JJ143" s="8"/>
      <c r="JK143" s="8"/>
      <c r="JL143" s="8"/>
      <c r="JM143" s="8"/>
      <c r="JN143" s="8"/>
      <c r="JO143" s="8"/>
      <c r="JP143" s="8"/>
      <c r="JQ143" s="8"/>
      <c r="JR143" s="8"/>
      <c r="JS143" s="8"/>
      <c r="JT143" s="8"/>
      <c r="JU143" s="8"/>
      <c r="JV143" s="8"/>
      <c r="JW143" s="8"/>
      <c r="JX143" s="8"/>
      <c r="JY143" s="8"/>
      <c r="JZ143" s="8"/>
      <c r="KA143" s="8"/>
      <c r="KB143" s="8"/>
      <c r="KC143" s="8"/>
      <c r="KD143" s="8"/>
      <c r="KE143" s="8"/>
      <c r="KF143" s="8"/>
      <c r="KG143" s="8"/>
      <c r="KH143" s="8"/>
      <c r="KI143" s="8"/>
      <c r="KJ143" s="8"/>
      <c r="KK143" s="8"/>
      <c r="KL143" s="8"/>
      <c r="KM143" s="8"/>
      <c r="KN143" s="8"/>
      <c r="KO143" s="8"/>
      <c r="KP143" s="8"/>
      <c r="KQ143" s="8"/>
      <c r="KR143" s="8"/>
      <c r="KS143" s="8"/>
      <c r="KT143" s="8"/>
      <c r="KU143" s="8"/>
      <c r="KV143" s="8"/>
      <c r="KW143" s="8"/>
      <c r="KX143" s="8"/>
      <c r="KY143" s="8"/>
      <c r="KZ143" s="8"/>
      <c r="LA143" s="8"/>
      <c r="LB143" s="8"/>
      <c r="LC143" s="8"/>
      <c r="LD143" s="8"/>
      <c r="LE143" s="8"/>
      <c r="LF143" s="8"/>
      <c r="LG143" s="8"/>
      <c r="LH143" s="8"/>
      <c r="LI143" s="8"/>
      <c r="LJ143" s="8"/>
      <c r="LK143" s="8"/>
      <c r="LL143" s="8"/>
      <c r="LM143" s="8"/>
      <c r="LN143" s="8"/>
      <c r="LO143" s="8"/>
      <c r="LP143" s="8"/>
      <c r="LQ143" s="8"/>
      <c r="LR143" s="8"/>
      <c r="LS143" s="8"/>
      <c r="LT143" s="8"/>
      <c r="LU143" s="8"/>
      <c r="LV143" s="8"/>
      <c r="LW143" s="8"/>
      <c r="LX143" s="8"/>
      <c r="LY143" s="8"/>
      <c r="LZ143" s="8"/>
      <c r="MA143" s="8"/>
      <c r="MB143" s="8"/>
      <c r="MC143" s="8"/>
      <c r="MD143" s="8"/>
      <c r="ME143" s="8"/>
      <c r="MF143" s="8"/>
      <c r="MG143" s="8"/>
      <c r="MH143" s="8"/>
      <c r="MI143" s="8"/>
      <c r="MJ143" s="8"/>
      <c r="MK143" s="8"/>
      <c r="ML143" s="8"/>
      <c r="MM143" s="8"/>
      <c r="MN143" s="8"/>
      <c r="MO143" s="8"/>
      <c r="MP143" s="8"/>
      <c r="MQ143" s="8"/>
      <c r="MR143" s="8"/>
      <c r="MS143" s="8"/>
      <c r="MT143" s="8"/>
      <c r="MU143" s="8"/>
      <c r="MV143" s="8"/>
      <c r="MW143" s="8"/>
      <c r="MX143" s="8"/>
      <c r="MY143" s="8"/>
      <c r="MZ143" s="8"/>
      <c r="NA143" s="8"/>
      <c r="NB143" s="8"/>
      <c r="NC143" s="8"/>
      <c r="ND143" s="8"/>
      <c r="NE143" s="8"/>
      <c r="NF143" s="8"/>
      <c r="NG143" s="8"/>
      <c r="NH143" s="8"/>
      <c r="NI143" s="8"/>
      <c r="NJ143" s="8"/>
      <c r="NK143" s="8"/>
      <c r="NL143" s="8"/>
      <c r="NM143" s="8"/>
      <c r="NN143" s="8"/>
      <c r="NO143" s="8"/>
      <c r="NP143" s="8"/>
      <c r="NQ143" s="8"/>
      <c r="NR143" s="8"/>
      <c r="NS143" s="8"/>
      <c r="NT143" s="8"/>
      <c r="NU143" s="8"/>
      <c r="NV143" s="8"/>
      <c r="NW143" s="8"/>
      <c r="NX143" s="8"/>
      <c r="NY143" s="8"/>
      <c r="NZ143" s="8"/>
      <c r="OA143" s="8"/>
      <c r="OB143" s="8"/>
      <c r="OC143" s="8"/>
      <c r="OD143" s="8"/>
      <c r="OE143" s="8"/>
      <c r="OF143" s="8"/>
      <c r="OG143" s="8"/>
      <c r="OH143" s="8"/>
      <c r="OI143" s="8"/>
      <c r="OJ143" s="8"/>
      <c r="OK143" s="8"/>
      <c r="OL143" s="8"/>
      <c r="OM143" s="8"/>
      <c r="ON143" s="8"/>
      <c r="OO143" s="8"/>
      <c r="OP143" s="8"/>
      <c r="OQ143" s="8"/>
      <c r="OR143" s="8"/>
      <c r="OS143" s="8"/>
      <c r="OT143" s="8"/>
      <c r="OU143" s="8"/>
      <c r="OV143" s="8"/>
      <c r="OW143" s="8"/>
      <c r="OX143" s="8"/>
      <c r="OY143" s="8"/>
      <c r="OZ143" s="8"/>
      <c r="PA143" s="8"/>
      <c r="PB143" s="8"/>
      <c r="PC143" s="8"/>
      <c r="PD143" s="8"/>
      <c r="PE143" s="8"/>
      <c r="PF143" s="8"/>
      <c r="PG143" s="8"/>
      <c r="PH143" s="8"/>
      <c r="PI143" s="8"/>
      <c r="PJ143" s="8"/>
      <c r="PK143" s="8"/>
      <c r="PL143" s="8"/>
      <c r="PM143" s="8"/>
      <c r="PN143" s="8"/>
      <c r="PO143" s="8"/>
      <c r="PP143" s="8"/>
      <c r="PQ143" s="8"/>
      <c r="PR143" s="8"/>
      <c r="PS143" s="8"/>
      <c r="PT143" s="8"/>
      <c r="PU143" s="8"/>
      <c r="PV143" s="8"/>
      <c r="PW143" s="8"/>
      <c r="PX143" s="8"/>
      <c r="PY143" s="8"/>
      <c r="PZ143" s="8"/>
      <c r="QA143" s="8"/>
      <c r="QB143" s="8"/>
      <c r="QC143" s="8"/>
      <c r="QD143" s="8"/>
      <c r="QE143" s="8"/>
      <c r="QF143" s="8"/>
      <c r="QG143" s="8"/>
      <c r="QH143" s="8"/>
      <c r="QI143" s="8"/>
      <c r="QJ143" s="8"/>
      <c r="QK143" s="8"/>
      <c r="QL143" s="8"/>
      <c r="QM143" s="8"/>
      <c r="QN143" s="8"/>
      <c r="QO143" s="8"/>
      <c r="QP143" s="8"/>
      <c r="QQ143" s="8"/>
      <c r="QR143" s="8"/>
      <c r="QS143" s="8"/>
      <c r="QT143" s="8"/>
      <c r="QU143" s="8"/>
      <c r="QV143" s="8"/>
      <c r="QW143" s="8"/>
      <c r="QX143" s="8"/>
      <c r="QY143" s="8"/>
      <c r="QZ143" s="8"/>
      <c r="RA143" s="8"/>
      <c r="RB143" s="8"/>
      <c r="RC143" s="8"/>
      <c r="RD143" s="8"/>
      <c r="RE143" s="8"/>
      <c r="RF143" s="8"/>
      <c r="RG143" s="8"/>
      <c r="RH143" s="8"/>
      <c r="RI143" s="8"/>
      <c r="RJ143" s="8"/>
      <c r="RK143" s="8"/>
      <c r="RL143" s="8"/>
      <c r="RM143" s="8"/>
      <c r="RN143" s="8"/>
      <c r="RO143" s="8"/>
      <c r="RP143" s="8"/>
      <c r="RQ143" s="8"/>
      <c r="RR143" s="8"/>
      <c r="RS143" s="8"/>
      <c r="RT143" s="8"/>
      <c r="RU143" s="8"/>
      <c r="RV143" s="8"/>
      <c r="RW143" s="8"/>
      <c r="RX143" s="8"/>
      <c r="RY143" s="8"/>
      <c r="RZ143" s="8"/>
      <c r="SA143" s="8"/>
      <c r="SB143" s="8"/>
      <c r="SC143" s="8"/>
      <c r="SD143" s="8"/>
      <c r="SE143" s="8"/>
      <c r="SF143" s="8"/>
      <c r="SG143" s="8"/>
      <c r="SH143" s="8"/>
      <c r="SI143" s="8"/>
      <c r="SJ143" s="8"/>
      <c r="SK143" s="8"/>
      <c r="SL143" s="8"/>
      <c r="SM143" s="8"/>
      <c r="SN143" s="8"/>
      <c r="SO143" s="8"/>
      <c r="SP143" s="8"/>
      <c r="SQ143" s="8"/>
      <c r="SR143" s="8"/>
      <c r="SS143" s="8"/>
      <c r="ST143" s="8"/>
      <c r="SU143" s="8"/>
      <c r="SV143" s="8"/>
      <c r="SW143" s="8"/>
      <c r="SX143" s="8"/>
      <c r="SY143" s="8"/>
      <c r="SZ143" s="8"/>
      <c r="TA143" s="8"/>
      <c r="TB143" s="8"/>
      <c r="TC143" s="8"/>
      <c r="TD143" s="8"/>
      <c r="TE143" s="8"/>
      <c r="TF143" s="8"/>
      <c r="TG143" s="8"/>
      <c r="TH143" s="8"/>
      <c r="TI143" s="8"/>
      <c r="TJ143" s="8"/>
      <c r="TK143" s="8"/>
      <c r="TL143" s="8"/>
      <c r="TM143" s="8"/>
      <c r="TN143" s="8"/>
      <c r="TO143" s="8"/>
      <c r="TP143" s="8"/>
      <c r="TQ143" s="8"/>
      <c r="TR143" s="8"/>
      <c r="TS143" s="8"/>
      <c r="TT143" s="8"/>
      <c r="TU143" s="8"/>
      <c r="TV143" s="8"/>
      <c r="TW143" s="8"/>
      <c r="TX143" s="8"/>
      <c r="TY143" s="8"/>
      <c r="TZ143" s="8"/>
      <c r="UA143" s="8"/>
      <c r="UB143" s="8"/>
      <c r="UC143" s="8"/>
      <c r="UD143" s="8"/>
      <c r="UE143" s="8"/>
      <c r="UF143" s="8"/>
      <c r="UG143" s="8"/>
      <c r="UH143" s="8"/>
      <c r="UI143" s="8"/>
      <c r="UJ143" s="8"/>
      <c r="UK143" s="8"/>
      <c r="UL143" s="8"/>
      <c r="UM143" s="8"/>
      <c r="UN143" s="8"/>
      <c r="UO143" s="8"/>
      <c r="UP143" s="8"/>
      <c r="UQ143" s="8"/>
      <c r="UR143" s="8"/>
      <c r="US143" s="8"/>
      <c r="UT143" s="8"/>
      <c r="UU143" s="8"/>
      <c r="UV143" s="8"/>
      <c r="UW143" s="8"/>
      <c r="UX143" s="8"/>
      <c r="UY143" s="8"/>
      <c r="UZ143" s="8"/>
      <c r="VA143" s="8"/>
      <c r="VB143" s="8"/>
      <c r="VC143" s="8"/>
      <c r="VD143" s="8"/>
      <c r="VE143" s="8"/>
      <c r="VF143" s="8"/>
      <c r="VG143" s="8"/>
      <c r="VH143" s="8"/>
      <c r="VI143" s="8"/>
      <c r="VJ143" s="8"/>
      <c r="VK143" s="8"/>
      <c r="VL143" s="8"/>
      <c r="VM143" s="8"/>
      <c r="VN143" s="8"/>
      <c r="VO143" s="8"/>
      <c r="VP143" s="8"/>
      <c r="VQ143" s="8"/>
      <c r="VR143" s="8"/>
      <c r="VS143" s="8"/>
      <c r="VT143" s="8"/>
      <c r="VU143" s="8"/>
      <c r="VV143" s="8"/>
      <c r="VW143" s="8"/>
      <c r="VX143" s="8"/>
      <c r="VY143" s="8"/>
      <c r="VZ143" s="8"/>
      <c r="WA143" s="8"/>
      <c r="WB143" s="8"/>
      <c r="WC143" s="8"/>
      <c r="WD143" s="8"/>
      <c r="WE143" s="8"/>
      <c r="WF143" s="8"/>
      <c r="WG143" s="8"/>
      <c r="WH143" s="8"/>
      <c r="WI143" s="8"/>
      <c r="WJ143" s="8"/>
      <c r="WK143" s="8"/>
      <c r="WL143" s="8"/>
      <c r="WM143" s="8"/>
      <c r="WN143" s="8"/>
      <c r="WO143" s="8"/>
      <c r="WP143" s="8"/>
      <c r="WQ143" s="8"/>
      <c r="WR143" s="8"/>
      <c r="WS143" s="8"/>
      <c r="WT143" s="8"/>
      <c r="WU143" s="8"/>
      <c r="WV143" s="8"/>
      <c r="WW143" s="8"/>
      <c r="WX143" s="8"/>
      <c r="WY143" s="8"/>
      <c r="WZ143" s="8"/>
      <c r="XA143" s="8"/>
      <c r="XB143" s="8"/>
      <c r="XC143" s="8"/>
      <c r="XD143" s="8"/>
      <c r="XE143" s="8"/>
      <c r="XF143" s="8"/>
      <c r="XG143" s="8"/>
      <c r="XH143" s="8"/>
      <c r="XI143" s="8"/>
      <c r="XJ143" s="8"/>
      <c r="XK143" s="8"/>
      <c r="XL143" s="8"/>
      <c r="XM143" s="8"/>
      <c r="XN143" s="8"/>
      <c r="XO143" s="8"/>
      <c r="XP143" s="8"/>
      <c r="XQ143" s="8"/>
      <c r="XR143" s="8"/>
      <c r="XS143" s="8"/>
      <c r="XT143" s="8"/>
      <c r="XU143" s="8"/>
      <c r="XV143" s="8"/>
      <c r="XW143" s="8"/>
      <c r="XX143" s="8"/>
      <c r="XY143" s="8"/>
      <c r="XZ143" s="8"/>
      <c r="YA143" s="8"/>
      <c r="YB143" s="8"/>
      <c r="YC143" s="8"/>
      <c r="YD143" s="8"/>
      <c r="YE143" s="8"/>
      <c r="YF143" s="8"/>
      <c r="YG143" s="8"/>
      <c r="YH143" s="8"/>
      <c r="YI143" s="8"/>
      <c r="YJ143" s="8"/>
      <c r="YK143" s="8"/>
      <c r="YL143" s="8"/>
      <c r="YM143" s="8"/>
      <c r="YN143" s="8"/>
      <c r="YO143" s="8"/>
      <c r="YP143" s="8"/>
      <c r="YQ143" s="8"/>
      <c r="YR143" s="8"/>
      <c r="YS143" s="8"/>
      <c r="YT143" s="8"/>
      <c r="YU143" s="8"/>
      <c r="YV143" s="8"/>
      <c r="YW143" s="8"/>
      <c r="YX143" s="8"/>
      <c r="YY143" s="8"/>
      <c r="YZ143" s="8"/>
      <c r="ZA143" s="8"/>
      <c r="ZB143" s="8"/>
      <c r="ZC143" s="8"/>
      <c r="ZD143" s="8"/>
      <c r="ZE143" s="8"/>
      <c r="ZF143" s="8"/>
      <c r="ZG143" s="8"/>
      <c r="ZH143" s="8"/>
      <c r="ZI143" s="8"/>
      <c r="ZJ143" s="8"/>
      <c r="ZK143" s="8"/>
      <c r="ZL143" s="8"/>
      <c r="ZM143" s="8"/>
      <c r="ZN143" s="8"/>
      <c r="ZO143" s="8"/>
      <c r="ZP143" s="8"/>
      <c r="ZQ143" s="8"/>
      <c r="ZR143" s="8"/>
      <c r="ZS143" s="8"/>
      <c r="ZT143" s="8"/>
      <c r="ZU143" s="8"/>
      <c r="ZV143" s="8"/>
      <c r="ZW143" s="8"/>
      <c r="ZX143" s="8"/>
      <c r="ZY143" s="8"/>
      <c r="ZZ143" s="8"/>
      <c r="AAA143" s="8"/>
      <c r="AAB143" s="8"/>
      <c r="AAC143" s="8"/>
      <c r="AAD143" s="8"/>
      <c r="AAE143" s="8"/>
      <c r="AAF143" s="8"/>
      <c r="AAG143" s="8"/>
      <c r="AAH143" s="8"/>
      <c r="AAI143" s="8"/>
      <c r="AAJ143" s="8"/>
      <c r="AAK143" s="8"/>
      <c r="AAL143" s="8"/>
      <c r="AAM143" s="8"/>
      <c r="AAN143" s="8"/>
      <c r="AAO143" s="8"/>
      <c r="AAP143" s="8"/>
      <c r="AAQ143" s="8"/>
      <c r="AAR143" s="8"/>
      <c r="AAS143" s="8"/>
      <c r="AAT143" s="8"/>
      <c r="AAU143" s="8"/>
      <c r="AAV143" s="8"/>
      <c r="AAW143" s="8"/>
      <c r="AAX143" s="8"/>
      <c r="AAY143" s="8"/>
      <c r="AAZ143" s="8"/>
      <c r="ABA143" s="8"/>
      <c r="ABB143" s="8"/>
      <c r="ABC143" s="8"/>
      <c r="ABD143" s="8"/>
      <c r="ABE143" s="8"/>
      <c r="ABF143" s="8"/>
      <c r="ABG143" s="8"/>
      <c r="ABH143" s="8"/>
      <c r="ABI143" s="8"/>
      <c r="ABJ143" s="8"/>
      <c r="ABK143" s="8"/>
      <c r="ABL143" s="8"/>
      <c r="ABM143" s="8"/>
      <c r="ABN143" s="8"/>
      <c r="ABO143" s="8"/>
      <c r="ABP143" s="8"/>
      <c r="ABQ143" s="8"/>
      <c r="ABR143" s="8"/>
      <c r="ABS143" s="8"/>
      <c r="ABT143" s="8"/>
      <c r="ABU143" s="8"/>
      <c r="ABV143" s="8"/>
      <c r="ABW143" s="8"/>
      <c r="ABX143" s="8"/>
      <c r="ABY143" s="8"/>
      <c r="ABZ143" s="8"/>
      <c r="ACA143" s="8"/>
      <c r="ACB143" s="8"/>
      <c r="ACC143" s="8"/>
      <c r="ACD143" s="8"/>
      <c r="ACE143" s="8"/>
      <c r="ACF143" s="8"/>
      <c r="ACG143" s="8"/>
      <c r="ACH143" s="8"/>
      <c r="ACI143" s="8"/>
      <c r="ACJ143" s="8"/>
      <c r="ACK143" s="8"/>
      <c r="ACL143" s="8"/>
      <c r="ACM143" s="8"/>
      <c r="ACN143" s="8"/>
      <c r="ACO143" s="8"/>
      <c r="ACP143" s="8"/>
      <c r="ACQ143" s="8"/>
      <c r="ACR143" s="8"/>
      <c r="ACS143" s="8"/>
      <c r="ACT143" s="8"/>
      <c r="ACU143" s="8"/>
      <c r="ACV143" s="8"/>
      <c r="ACW143" s="8"/>
      <c r="ACX143" s="8"/>
      <c r="ACY143" s="8"/>
      <c r="ACZ143" s="8"/>
      <c r="ADA143" s="8"/>
      <c r="ADB143" s="8"/>
      <c r="ADC143" s="8"/>
      <c r="ADD143" s="8"/>
      <c r="ADE143" s="8"/>
      <c r="ADF143" s="8"/>
      <c r="ADG143" s="8"/>
      <c r="ADH143" s="8"/>
      <c r="ADI143" s="8"/>
      <c r="ADJ143" s="8"/>
      <c r="ADK143" s="8"/>
      <c r="ADL143" s="8"/>
      <c r="ADM143" s="8"/>
      <c r="ADN143" s="8"/>
      <c r="ADO143" s="8"/>
      <c r="ADP143" s="8"/>
      <c r="ADQ143" s="8"/>
      <c r="ADR143" s="8"/>
      <c r="ADS143" s="8"/>
      <c r="ADT143" s="8"/>
      <c r="ADU143" s="8"/>
      <c r="ADV143" s="8"/>
      <c r="ADW143" s="8"/>
      <c r="ADX143" s="8"/>
      <c r="ADY143" s="8"/>
      <c r="ADZ143" s="8"/>
      <c r="AEA143" s="8"/>
      <c r="AEB143" s="8"/>
      <c r="AEC143" s="8"/>
      <c r="AED143" s="8"/>
      <c r="AEE143" s="8"/>
      <c r="AEF143" s="8"/>
      <c r="AEG143" s="8"/>
      <c r="AEH143" s="8"/>
      <c r="AEI143" s="8"/>
      <c r="AEJ143" s="8"/>
      <c r="AEK143" s="8"/>
      <c r="AEL143" s="8"/>
      <c r="AEM143" s="8"/>
      <c r="AEN143" s="8"/>
      <c r="AEO143" s="8"/>
      <c r="AEP143" s="8"/>
      <c r="AEQ143" s="8"/>
      <c r="AER143" s="8"/>
      <c r="AES143" s="8"/>
      <c r="AET143" s="8"/>
      <c r="AEU143" s="8"/>
      <c r="AEV143" s="8"/>
      <c r="AEW143" s="8"/>
      <c r="AEX143" s="8"/>
      <c r="AEY143" s="8"/>
      <c r="AEZ143" s="8"/>
      <c r="AFA143" s="8"/>
      <c r="AFB143" s="8"/>
      <c r="AFC143" s="8"/>
      <c r="AFD143" s="8"/>
      <c r="AFE143" s="8"/>
      <c r="AFF143" s="8"/>
      <c r="AFG143" s="8"/>
      <c r="AFH143" s="8"/>
      <c r="AFI143" s="8"/>
      <c r="AFJ143" s="8"/>
      <c r="AFK143" s="8"/>
      <c r="AFL143" s="8"/>
      <c r="AFM143" s="8"/>
      <c r="AFN143" s="8"/>
      <c r="AFO143" s="8"/>
      <c r="AFP143" s="8"/>
      <c r="AFQ143" s="8"/>
      <c r="AFR143" s="8"/>
      <c r="AFS143" s="8"/>
      <c r="AFT143" s="8"/>
      <c r="AFU143" s="8"/>
      <c r="AFV143" s="8"/>
      <c r="AFW143" s="8"/>
      <c r="AFX143" s="8"/>
      <c r="AFY143" s="8"/>
      <c r="AFZ143" s="8"/>
      <c r="AGA143" s="8"/>
      <c r="AGB143" s="8"/>
      <c r="AGC143" s="8"/>
      <c r="AGD143" s="8"/>
      <c r="AGE143" s="8"/>
      <c r="AGF143" s="8"/>
      <c r="AGG143" s="8"/>
      <c r="AGH143" s="8"/>
      <c r="AGI143" s="8"/>
      <c r="AGJ143" s="8"/>
      <c r="AGK143" s="8"/>
      <c r="AGL143" s="8"/>
      <c r="AGM143" s="8"/>
      <c r="AGN143" s="8"/>
      <c r="AGO143" s="8"/>
      <c r="AGP143" s="8"/>
      <c r="AGQ143" s="8"/>
      <c r="AGR143" s="8"/>
      <c r="AGS143" s="8"/>
      <c r="AGT143" s="8"/>
      <c r="AGU143" s="8"/>
      <c r="AGV143" s="8"/>
      <c r="AGW143" s="8"/>
      <c r="AGX143" s="8"/>
      <c r="AGY143" s="8"/>
      <c r="AGZ143" s="8"/>
      <c r="AHA143" s="8"/>
      <c r="AHB143" s="8"/>
      <c r="AHC143" s="8"/>
      <c r="AHD143" s="8"/>
      <c r="AHE143" s="8"/>
      <c r="AHF143" s="8"/>
      <c r="AHG143" s="8"/>
      <c r="AHH143" s="8"/>
      <c r="AHI143" s="8"/>
      <c r="AHJ143" s="8"/>
      <c r="AHK143" s="8"/>
      <c r="AHL143" s="8"/>
      <c r="AHM143" s="8"/>
      <c r="AHN143" s="8"/>
      <c r="AHO143" s="8"/>
      <c r="AHP143" s="8"/>
      <c r="AHQ143" s="8"/>
      <c r="AHR143" s="8"/>
      <c r="AHS143" s="8"/>
      <c r="AHT143" s="8"/>
      <c r="AHU143" s="8"/>
      <c r="AHV143" s="8"/>
      <c r="AHW143" s="8"/>
      <c r="AHX143" s="8"/>
      <c r="AHY143" s="8"/>
      <c r="AHZ143" s="8"/>
      <c r="AIA143" s="8"/>
      <c r="AIB143" s="8"/>
      <c r="AIC143" s="8"/>
      <c r="AID143" s="8"/>
      <c r="AIE143" s="8"/>
      <c r="AIF143" s="8"/>
      <c r="AIG143" s="8"/>
      <c r="AIH143" s="8"/>
      <c r="AII143" s="8"/>
      <c r="AIJ143" s="8"/>
      <c r="AIK143" s="8"/>
      <c r="AIL143" s="8"/>
      <c r="AIM143" s="8"/>
      <c r="AIN143" s="8"/>
      <c r="AIO143" s="8"/>
      <c r="AIP143" s="8"/>
      <c r="AIQ143" s="8"/>
      <c r="AIR143" s="8"/>
      <c r="AIS143" s="8"/>
      <c r="AIT143" s="8"/>
      <c r="AIU143" s="8"/>
      <c r="AIV143" s="8"/>
      <c r="AIW143" s="8"/>
      <c r="AIX143" s="8"/>
      <c r="AIY143" s="8"/>
      <c r="AIZ143" s="8"/>
      <c r="AJA143" s="8"/>
      <c r="AJB143" s="8"/>
      <c r="AJC143" s="8"/>
      <c r="AJD143" s="8"/>
      <c r="AJE143" s="8"/>
      <c r="AJF143" s="8"/>
      <c r="AJG143" s="8"/>
      <c r="AJH143" s="8"/>
      <c r="AJI143" s="8"/>
      <c r="AJJ143" s="8"/>
      <c r="AJK143" s="8"/>
      <c r="AJL143" s="8"/>
      <c r="AJM143" s="8"/>
      <c r="AJN143" s="8"/>
      <c r="AJO143" s="8"/>
      <c r="AJP143" s="8"/>
      <c r="AJQ143" s="8"/>
      <c r="AJR143" s="8"/>
      <c r="AJS143" s="8"/>
      <c r="AJT143" s="8"/>
      <c r="AJU143" s="8"/>
      <c r="AJV143" s="8"/>
      <c r="AJW143" s="8"/>
      <c r="AJX143" s="8"/>
      <c r="AJY143" s="8"/>
      <c r="AJZ143" s="8"/>
      <c r="AKA143" s="8"/>
      <c r="AKB143" s="8"/>
      <c r="AKC143" s="8"/>
      <c r="AKD143" s="8"/>
      <c r="AKE143" s="8"/>
      <c r="AKF143" s="8"/>
      <c r="AKG143" s="8"/>
      <c r="AKH143" s="8"/>
      <c r="AKI143" s="8"/>
      <c r="AKJ143" s="8"/>
      <c r="AKK143" s="8"/>
      <c r="AKL143" s="8"/>
      <c r="AKM143" s="8"/>
      <c r="AKN143" s="8"/>
      <c r="AKO143" s="8"/>
      <c r="AKP143" s="8"/>
      <c r="AKQ143" s="8"/>
      <c r="AKR143" s="8"/>
      <c r="AKS143" s="8"/>
      <c r="AKT143" s="8"/>
      <c r="AKU143" s="8"/>
      <c r="AKV143" s="8"/>
      <c r="AKW143" s="8"/>
      <c r="AKX143" s="8"/>
      <c r="AKY143" s="8"/>
      <c r="AKZ143" s="8"/>
      <c r="ALA143" s="8"/>
      <c r="ALB143" s="8"/>
      <c r="ALC143" s="8"/>
      <c r="ALD143" s="8"/>
      <c r="ALE143" s="8"/>
      <c r="ALF143" s="8"/>
      <c r="ALG143" s="8"/>
      <c r="ALH143" s="8"/>
      <c r="ALI143" s="8"/>
      <c r="ALJ143" s="8"/>
      <c r="ALK143" s="8"/>
      <c r="ALL143" s="8"/>
      <c r="ALM143" s="8"/>
      <c r="ALN143" s="8"/>
      <c r="ALO143" s="8"/>
      <c r="ALP143" s="8"/>
      <c r="ALQ143" s="8"/>
      <c r="ALR143" s="8"/>
      <c r="ALS143" s="8"/>
      <c r="ALT143" s="8"/>
      <c r="ALU143" s="8"/>
      <c r="ALV143" s="8"/>
      <c r="ALW143" s="8"/>
      <c r="ALX143" s="8"/>
      <c r="ALY143" s="8"/>
      <c r="ALZ143" s="8"/>
      <c r="AMA143" s="8"/>
      <c r="AMB143" s="8"/>
      <c r="AMC143" s="8"/>
      <c r="AMD143" s="8"/>
      <c r="AME143" s="8"/>
    </row>
    <row r="144" spans="1:1019" s="158" customFormat="1" ht="15.75">
      <c r="A144" s="224"/>
      <c r="B144" s="225"/>
      <c r="C144" s="236"/>
      <c r="D144" s="236"/>
      <c r="E144" s="236"/>
      <c r="F144" s="237"/>
      <c r="G144" s="228"/>
      <c r="H144" s="238"/>
      <c r="I144" s="230" t="b">
        <f t="shared" ref="I144:I175" si="32">IF($C$6="Acquisition-amélioration",IF(G144="T1",IF(H144&lt;16.2,"plan à contrôler",""),IF(G144="T1'",IF(H144&lt;18,"plan à contrôler",""),IF(G144="T1 bis",IF(H144&lt;27,"plan à contrôler",""),IF(G144="T2",IF(H144&lt;45.4,"plan à contrôler",""),IF(G144="T3",IF(H144&lt;54,"plan à contrôler",""),IF(G144="T4",IF(H144&lt;66.6,"plan à contrôler",""),IF(G144="T5",IF(H144&lt;79.2,"plan à contrôler","")))))))),IF(G144="T1",IF(H144&lt;18,"plan à contrôler",""),IF(G144="T1'",IF(H144&lt;20,"plan à contrôler",""),IF(G144="T1 bis",IF(H144&lt;30,"plan à contrôler",""),IF(G144="T2",IF(H144&lt;46,"plan à contrôler",""),IF(G144="T3",IF(H144&lt;60,"plan à contrôler",""),IF(G144="T4",IF(H144&lt;74,"plan à contrôler",""),IF(G144="T5",IF(H144&lt;88,"plan à contrôler","")))))))))</f>
        <v>0</v>
      </c>
      <c r="J144" s="231" t="e">
        <f>VLOOKUP(G144,'3. Fiche prépa conv APL_RS'!$B$33:$H$39,IF(LEFT(A144,3)="PLS",6,IF(LEFT(A144,4)="PLUS",2,IF(LEFT(A144,4)="PLAI",4))))</f>
        <v>#N/A</v>
      </c>
      <c r="K144" s="232"/>
      <c r="L144" s="232"/>
      <c r="M144" s="233">
        <f t="shared" si="30"/>
        <v>0</v>
      </c>
      <c r="N144" s="234"/>
      <c r="O144" s="233" t="str">
        <f>IF($A144="PLAI-adapté",IF($M$8=2,VLOOKUP($N144,Données!$H$6:$L$11,5,0),VLOOKUP($N144,Données!$H$6:$L$11,4,0)),"")</f>
        <v/>
      </c>
      <c r="P144" s="235" t="str">
        <f t="shared" si="31"/>
        <v/>
      </c>
      <c r="Q144" s="403" t="str">
        <f t="shared" ref="Q144:Q175" si="33">IFERROR(IF(A144="PLAI-adapté",IF(P144&lt;K144,"valeur redevance pratiquée à revoir","OK"),IF(J144&lt;K144,"valeur redevance pratiquée à revoir","OK")),"")</f>
        <v/>
      </c>
      <c r="R144" s="209"/>
      <c r="S144" s="15"/>
      <c r="T144" s="8"/>
      <c r="U144" s="8"/>
      <c r="V144" s="8"/>
      <c r="W144" s="8"/>
      <c r="X144" s="50"/>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c r="HH144" s="8"/>
      <c r="HI144" s="8"/>
      <c r="HJ144" s="8"/>
      <c r="HK144" s="8"/>
      <c r="HL144" s="8"/>
      <c r="HM144" s="8"/>
      <c r="HN144" s="8"/>
      <c r="HO144" s="8"/>
      <c r="HP144" s="8"/>
      <c r="HQ144" s="8"/>
      <c r="HR144" s="8"/>
      <c r="HS144" s="8"/>
      <c r="HT144" s="8"/>
      <c r="HU144" s="8"/>
      <c r="HV144" s="8"/>
      <c r="HW144" s="8"/>
      <c r="HX144" s="8"/>
      <c r="HY144" s="8"/>
      <c r="HZ144" s="8"/>
      <c r="IA144" s="8"/>
      <c r="IB144" s="8"/>
      <c r="IC144" s="8"/>
      <c r="ID144" s="8"/>
      <c r="IE144" s="8"/>
      <c r="IF144" s="8"/>
      <c r="IG144" s="8"/>
      <c r="IH144" s="8"/>
      <c r="II144" s="8"/>
      <c r="IJ144" s="8"/>
      <c r="IK144" s="8"/>
      <c r="IL144" s="8"/>
      <c r="IM144" s="8"/>
      <c r="IN144" s="8"/>
      <c r="IO144" s="8"/>
      <c r="IP144" s="8"/>
      <c r="IQ144" s="8"/>
      <c r="IR144" s="8"/>
      <c r="IS144" s="8"/>
      <c r="IT144" s="8"/>
      <c r="IU144" s="8"/>
      <c r="IV144" s="8"/>
      <c r="IW144" s="8"/>
      <c r="IX144" s="8"/>
      <c r="IY144" s="8"/>
      <c r="IZ144" s="8"/>
      <c r="JA144" s="8"/>
      <c r="JB144" s="8"/>
      <c r="JC144" s="8"/>
      <c r="JD144" s="8"/>
      <c r="JE144" s="8"/>
      <c r="JF144" s="8"/>
      <c r="JG144" s="8"/>
      <c r="JH144" s="8"/>
      <c r="JI144" s="8"/>
      <c r="JJ144" s="8"/>
      <c r="JK144" s="8"/>
      <c r="JL144" s="8"/>
      <c r="JM144" s="8"/>
      <c r="JN144" s="8"/>
      <c r="JO144" s="8"/>
      <c r="JP144" s="8"/>
      <c r="JQ144" s="8"/>
      <c r="JR144" s="8"/>
      <c r="JS144" s="8"/>
      <c r="JT144" s="8"/>
      <c r="JU144" s="8"/>
      <c r="JV144" s="8"/>
      <c r="JW144" s="8"/>
      <c r="JX144" s="8"/>
      <c r="JY144" s="8"/>
      <c r="JZ144" s="8"/>
      <c r="KA144" s="8"/>
      <c r="KB144" s="8"/>
      <c r="KC144" s="8"/>
      <c r="KD144" s="8"/>
      <c r="KE144" s="8"/>
      <c r="KF144" s="8"/>
      <c r="KG144" s="8"/>
      <c r="KH144" s="8"/>
      <c r="KI144" s="8"/>
      <c r="KJ144" s="8"/>
      <c r="KK144" s="8"/>
      <c r="KL144" s="8"/>
      <c r="KM144" s="8"/>
      <c r="KN144" s="8"/>
      <c r="KO144" s="8"/>
      <c r="KP144" s="8"/>
      <c r="KQ144" s="8"/>
      <c r="KR144" s="8"/>
      <c r="KS144" s="8"/>
      <c r="KT144" s="8"/>
      <c r="KU144" s="8"/>
      <c r="KV144" s="8"/>
      <c r="KW144" s="8"/>
      <c r="KX144" s="8"/>
      <c r="KY144" s="8"/>
      <c r="KZ144" s="8"/>
      <c r="LA144" s="8"/>
      <c r="LB144" s="8"/>
      <c r="LC144" s="8"/>
      <c r="LD144" s="8"/>
      <c r="LE144" s="8"/>
      <c r="LF144" s="8"/>
      <c r="LG144" s="8"/>
      <c r="LH144" s="8"/>
      <c r="LI144" s="8"/>
      <c r="LJ144" s="8"/>
      <c r="LK144" s="8"/>
      <c r="LL144" s="8"/>
      <c r="LM144" s="8"/>
      <c r="LN144" s="8"/>
      <c r="LO144" s="8"/>
      <c r="LP144" s="8"/>
      <c r="LQ144" s="8"/>
      <c r="LR144" s="8"/>
      <c r="LS144" s="8"/>
      <c r="LT144" s="8"/>
      <c r="LU144" s="8"/>
      <c r="LV144" s="8"/>
      <c r="LW144" s="8"/>
      <c r="LX144" s="8"/>
      <c r="LY144" s="8"/>
      <c r="LZ144" s="8"/>
      <c r="MA144" s="8"/>
      <c r="MB144" s="8"/>
      <c r="MC144" s="8"/>
      <c r="MD144" s="8"/>
      <c r="ME144" s="8"/>
      <c r="MF144" s="8"/>
      <c r="MG144" s="8"/>
      <c r="MH144" s="8"/>
      <c r="MI144" s="8"/>
      <c r="MJ144" s="8"/>
      <c r="MK144" s="8"/>
      <c r="ML144" s="8"/>
      <c r="MM144" s="8"/>
      <c r="MN144" s="8"/>
      <c r="MO144" s="8"/>
      <c r="MP144" s="8"/>
      <c r="MQ144" s="8"/>
      <c r="MR144" s="8"/>
      <c r="MS144" s="8"/>
      <c r="MT144" s="8"/>
      <c r="MU144" s="8"/>
      <c r="MV144" s="8"/>
      <c r="MW144" s="8"/>
      <c r="MX144" s="8"/>
      <c r="MY144" s="8"/>
      <c r="MZ144" s="8"/>
      <c r="NA144" s="8"/>
      <c r="NB144" s="8"/>
      <c r="NC144" s="8"/>
      <c r="ND144" s="8"/>
      <c r="NE144" s="8"/>
      <c r="NF144" s="8"/>
      <c r="NG144" s="8"/>
      <c r="NH144" s="8"/>
      <c r="NI144" s="8"/>
      <c r="NJ144" s="8"/>
      <c r="NK144" s="8"/>
      <c r="NL144" s="8"/>
      <c r="NM144" s="8"/>
      <c r="NN144" s="8"/>
      <c r="NO144" s="8"/>
      <c r="NP144" s="8"/>
      <c r="NQ144" s="8"/>
      <c r="NR144" s="8"/>
      <c r="NS144" s="8"/>
      <c r="NT144" s="8"/>
      <c r="NU144" s="8"/>
      <c r="NV144" s="8"/>
      <c r="NW144" s="8"/>
      <c r="NX144" s="8"/>
      <c r="NY144" s="8"/>
      <c r="NZ144" s="8"/>
      <c r="OA144" s="8"/>
      <c r="OB144" s="8"/>
      <c r="OC144" s="8"/>
      <c r="OD144" s="8"/>
      <c r="OE144" s="8"/>
      <c r="OF144" s="8"/>
      <c r="OG144" s="8"/>
      <c r="OH144" s="8"/>
      <c r="OI144" s="8"/>
      <c r="OJ144" s="8"/>
      <c r="OK144" s="8"/>
      <c r="OL144" s="8"/>
      <c r="OM144" s="8"/>
      <c r="ON144" s="8"/>
      <c r="OO144" s="8"/>
      <c r="OP144" s="8"/>
      <c r="OQ144" s="8"/>
      <c r="OR144" s="8"/>
      <c r="OS144" s="8"/>
      <c r="OT144" s="8"/>
      <c r="OU144" s="8"/>
      <c r="OV144" s="8"/>
      <c r="OW144" s="8"/>
      <c r="OX144" s="8"/>
      <c r="OY144" s="8"/>
      <c r="OZ144" s="8"/>
      <c r="PA144" s="8"/>
      <c r="PB144" s="8"/>
      <c r="PC144" s="8"/>
      <c r="PD144" s="8"/>
      <c r="PE144" s="8"/>
      <c r="PF144" s="8"/>
      <c r="PG144" s="8"/>
      <c r="PH144" s="8"/>
      <c r="PI144" s="8"/>
      <c r="PJ144" s="8"/>
      <c r="PK144" s="8"/>
      <c r="PL144" s="8"/>
      <c r="PM144" s="8"/>
      <c r="PN144" s="8"/>
      <c r="PO144" s="8"/>
      <c r="PP144" s="8"/>
      <c r="PQ144" s="8"/>
      <c r="PR144" s="8"/>
      <c r="PS144" s="8"/>
      <c r="PT144" s="8"/>
      <c r="PU144" s="8"/>
      <c r="PV144" s="8"/>
      <c r="PW144" s="8"/>
      <c r="PX144" s="8"/>
      <c r="PY144" s="8"/>
      <c r="PZ144" s="8"/>
      <c r="QA144" s="8"/>
      <c r="QB144" s="8"/>
      <c r="QC144" s="8"/>
      <c r="QD144" s="8"/>
      <c r="QE144" s="8"/>
      <c r="QF144" s="8"/>
      <c r="QG144" s="8"/>
      <c r="QH144" s="8"/>
      <c r="QI144" s="8"/>
      <c r="QJ144" s="8"/>
      <c r="QK144" s="8"/>
      <c r="QL144" s="8"/>
      <c r="QM144" s="8"/>
      <c r="QN144" s="8"/>
      <c r="QO144" s="8"/>
      <c r="QP144" s="8"/>
      <c r="QQ144" s="8"/>
      <c r="QR144" s="8"/>
      <c r="QS144" s="8"/>
      <c r="QT144" s="8"/>
      <c r="QU144" s="8"/>
      <c r="QV144" s="8"/>
      <c r="QW144" s="8"/>
      <c r="QX144" s="8"/>
      <c r="QY144" s="8"/>
      <c r="QZ144" s="8"/>
      <c r="RA144" s="8"/>
      <c r="RB144" s="8"/>
      <c r="RC144" s="8"/>
      <c r="RD144" s="8"/>
      <c r="RE144" s="8"/>
      <c r="RF144" s="8"/>
      <c r="RG144" s="8"/>
      <c r="RH144" s="8"/>
      <c r="RI144" s="8"/>
      <c r="RJ144" s="8"/>
      <c r="RK144" s="8"/>
      <c r="RL144" s="8"/>
      <c r="RM144" s="8"/>
      <c r="RN144" s="8"/>
      <c r="RO144" s="8"/>
      <c r="RP144" s="8"/>
      <c r="RQ144" s="8"/>
      <c r="RR144" s="8"/>
      <c r="RS144" s="8"/>
      <c r="RT144" s="8"/>
      <c r="RU144" s="8"/>
      <c r="RV144" s="8"/>
      <c r="RW144" s="8"/>
      <c r="RX144" s="8"/>
      <c r="RY144" s="8"/>
      <c r="RZ144" s="8"/>
      <c r="SA144" s="8"/>
      <c r="SB144" s="8"/>
      <c r="SC144" s="8"/>
      <c r="SD144" s="8"/>
      <c r="SE144" s="8"/>
      <c r="SF144" s="8"/>
      <c r="SG144" s="8"/>
      <c r="SH144" s="8"/>
      <c r="SI144" s="8"/>
      <c r="SJ144" s="8"/>
      <c r="SK144" s="8"/>
      <c r="SL144" s="8"/>
      <c r="SM144" s="8"/>
      <c r="SN144" s="8"/>
      <c r="SO144" s="8"/>
      <c r="SP144" s="8"/>
      <c r="SQ144" s="8"/>
      <c r="SR144" s="8"/>
      <c r="SS144" s="8"/>
      <c r="ST144" s="8"/>
      <c r="SU144" s="8"/>
      <c r="SV144" s="8"/>
      <c r="SW144" s="8"/>
      <c r="SX144" s="8"/>
      <c r="SY144" s="8"/>
      <c r="SZ144" s="8"/>
      <c r="TA144" s="8"/>
      <c r="TB144" s="8"/>
      <c r="TC144" s="8"/>
      <c r="TD144" s="8"/>
      <c r="TE144" s="8"/>
      <c r="TF144" s="8"/>
      <c r="TG144" s="8"/>
      <c r="TH144" s="8"/>
      <c r="TI144" s="8"/>
      <c r="TJ144" s="8"/>
      <c r="TK144" s="8"/>
      <c r="TL144" s="8"/>
      <c r="TM144" s="8"/>
      <c r="TN144" s="8"/>
      <c r="TO144" s="8"/>
      <c r="TP144" s="8"/>
      <c r="TQ144" s="8"/>
      <c r="TR144" s="8"/>
      <c r="TS144" s="8"/>
      <c r="TT144" s="8"/>
      <c r="TU144" s="8"/>
      <c r="TV144" s="8"/>
      <c r="TW144" s="8"/>
      <c r="TX144" s="8"/>
      <c r="TY144" s="8"/>
      <c r="TZ144" s="8"/>
      <c r="UA144" s="8"/>
      <c r="UB144" s="8"/>
      <c r="UC144" s="8"/>
      <c r="UD144" s="8"/>
      <c r="UE144" s="8"/>
      <c r="UF144" s="8"/>
      <c r="UG144" s="8"/>
      <c r="UH144" s="8"/>
      <c r="UI144" s="8"/>
      <c r="UJ144" s="8"/>
      <c r="UK144" s="8"/>
      <c r="UL144" s="8"/>
      <c r="UM144" s="8"/>
      <c r="UN144" s="8"/>
      <c r="UO144" s="8"/>
      <c r="UP144" s="8"/>
      <c r="UQ144" s="8"/>
      <c r="UR144" s="8"/>
      <c r="US144" s="8"/>
      <c r="UT144" s="8"/>
      <c r="UU144" s="8"/>
      <c r="UV144" s="8"/>
      <c r="UW144" s="8"/>
      <c r="UX144" s="8"/>
      <c r="UY144" s="8"/>
      <c r="UZ144" s="8"/>
      <c r="VA144" s="8"/>
      <c r="VB144" s="8"/>
      <c r="VC144" s="8"/>
      <c r="VD144" s="8"/>
      <c r="VE144" s="8"/>
      <c r="VF144" s="8"/>
      <c r="VG144" s="8"/>
      <c r="VH144" s="8"/>
      <c r="VI144" s="8"/>
      <c r="VJ144" s="8"/>
      <c r="VK144" s="8"/>
      <c r="VL144" s="8"/>
      <c r="VM144" s="8"/>
      <c r="VN144" s="8"/>
      <c r="VO144" s="8"/>
      <c r="VP144" s="8"/>
      <c r="VQ144" s="8"/>
      <c r="VR144" s="8"/>
      <c r="VS144" s="8"/>
      <c r="VT144" s="8"/>
      <c r="VU144" s="8"/>
      <c r="VV144" s="8"/>
      <c r="VW144" s="8"/>
      <c r="VX144" s="8"/>
      <c r="VY144" s="8"/>
      <c r="VZ144" s="8"/>
      <c r="WA144" s="8"/>
      <c r="WB144" s="8"/>
      <c r="WC144" s="8"/>
      <c r="WD144" s="8"/>
      <c r="WE144" s="8"/>
      <c r="WF144" s="8"/>
      <c r="WG144" s="8"/>
      <c r="WH144" s="8"/>
      <c r="WI144" s="8"/>
      <c r="WJ144" s="8"/>
      <c r="WK144" s="8"/>
      <c r="WL144" s="8"/>
      <c r="WM144" s="8"/>
      <c r="WN144" s="8"/>
      <c r="WO144" s="8"/>
      <c r="WP144" s="8"/>
      <c r="WQ144" s="8"/>
      <c r="WR144" s="8"/>
      <c r="WS144" s="8"/>
      <c r="WT144" s="8"/>
      <c r="WU144" s="8"/>
      <c r="WV144" s="8"/>
      <c r="WW144" s="8"/>
      <c r="WX144" s="8"/>
      <c r="WY144" s="8"/>
      <c r="WZ144" s="8"/>
      <c r="XA144" s="8"/>
      <c r="XB144" s="8"/>
      <c r="XC144" s="8"/>
      <c r="XD144" s="8"/>
      <c r="XE144" s="8"/>
      <c r="XF144" s="8"/>
      <c r="XG144" s="8"/>
      <c r="XH144" s="8"/>
      <c r="XI144" s="8"/>
      <c r="XJ144" s="8"/>
      <c r="XK144" s="8"/>
      <c r="XL144" s="8"/>
      <c r="XM144" s="8"/>
      <c r="XN144" s="8"/>
      <c r="XO144" s="8"/>
      <c r="XP144" s="8"/>
      <c r="XQ144" s="8"/>
      <c r="XR144" s="8"/>
      <c r="XS144" s="8"/>
      <c r="XT144" s="8"/>
      <c r="XU144" s="8"/>
      <c r="XV144" s="8"/>
      <c r="XW144" s="8"/>
      <c r="XX144" s="8"/>
      <c r="XY144" s="8"/>
      <c r="XZ144" s="8"/>
      <c r="YA144" s="8"/>
      <c r="YB144" s="8"/>
      <c r="YC144" s="8"/>
      <c r="YD144" s="8"/>
      <c r="YE144" s="8"/>
      <c r="YF144" s="8"/>
      <c r="YG144" s="8"/>
      <c r="YH144" s="8"/>
      <c r="YI144" s="8"/>
      <c r="YJ144" s="8"/>
      <c r="YK144" s="8"/>
      <c r="YL144" s="8"/>
      <c r="YM144" s="8"/>
      <c r="YN144" s="8"/>
      <c r="YO144" s="8"/>
      <c r="YP144" s="8"/>
      <c r="YQ144" s="8"/>
      <c r="YR144" s="8"/>
      <c r="YS144" s="8"/>
      <c r="YT144" s="8"/>
      <c r="YU144" s="8"/>
      <c r="YV144" s="8"/>
      <c r="YW144" s="8"/>
      <c r="YX144" s="8"/>
      <c r="YY144" s="8"/>
      <c r="YZ144" s="8"/>
      <c r="ZA144" s="8"/>
      <c r="ZB144" s="8"/>
      <c r="ZC144" s="8"/>
      <c r="ZD144" s="8"/>
      <c r="ZE144" s="8"/>
      <c r="ZF144" s="8"/>
      <c r="ZG144" s="8"/>
      <c r="ZH144" s="8"/>
      <c r="ZI144" s="8"/>
      <c r="ZJ144" s="8"/>
      <c r="ZK144" s="8"/>
      <c r="ZL144" s="8"/>
      <c r="ZM144" s="8"/>
      <c r="ZN144" s="8"/>
      <c r="ZO144" s="8"/>
      <c r="ZP144" s="8"/>
      <c r="ZQ144" s="8"/>
      <c r="ZR144" s="8"/>
      <c r="ZS144" s="8"/>
      <c r="ZT144" s="8"/>
      <c r="ZU144" s="8"/>
      <c r="ZV144" s="8"/>
      <c r="ZW144" s="8"/>
      <c r="ZX144" s="8"/>
      <c r="ZY144" s="8"/>
      <c r="ZZ144" s="8"/>
      <c r="AAA144" s="8"/>
      <c r="AAB144" s="8"/>
      <c r="AAC144" s="8"/>
      <c r="AAD144" s="8"/>
      <c r="AAE144" s="8"/>
      <c r="AAF144" s="8"/>
      <c r="AAG144" s="8"/>
      <c r="AAH144" s="8"/>
      <c r="AAI144" s="8"/>
      <c r="AAJ144" s="8"/>
      <c r="AAK144" s="8"/>
      <c r="AAL144" s="8"/>
      <c r="AAM144" s="8"/>
      <c r="AAN144" s="8"/>
      <c r="AAO144" s="8"/>
      <c r="AAP144" s="8"/>
      <c r="AAQ144" s="8"/>
      <c r="AAR144" s="8"/>
      <c r="AAS144" s="8"/>
      <c r="AAT144" s="8"/>
      <c r="AAU144" s="8"/>
      <c r="AAV144" s="8"/>
      <c r="AAW144" s="8"/>
      <c r="AAX144" s="8"/>
      <c r="AAY144" s="8"/>
      <c r="AAZ144" s="8"/>
      <c r="ABA144" s="8"/>
      <c r="ABB144" s="8"/>
      <c r="ABC144" s="8"/>
      <c r="ABD144" s="8"/>
      <c r="ABE144" s="8"/>
      <c r="ABF144" s="8"/>
      <c r="ABG144" s="8"/>
      <c r="ABH144" s="8"/>
      <c r="ABI144" s="8"/>
      <c r="ABJ144" s="8"/>
      <c r="ABK144" s="8"/>
      <c r="ABL144" s="8"/>
      <c r="ABM144" s="8"/>
      <c r="ABN144" s="8"/>
      <c r="ABO144" s="8"/>
      <c r="ABP144" s="8"/>
      <c r="ABQ144" s="8"/>
      <c r="ABR144" s="8"/>
      <c r="ABS144" s="8"/>
      <c r="ABT144" s="8"/>
      <c r="ABU144" s="8"/>
      <c r="ABV144" s="8"/>
      <c r="ABW144" s="8"/>
      <c r="ABX144" s="8"/>
      <c r="ABY144" s="8"/>
      <c r="ABZ144" s="8"/>
      <c r="ACA144" s="8"/>
      <c r="ACB144" s="8"/>
      <c r="ACC144" s="8"/>
      <c r="ACD144" s="8"/>
      <c r="ACE144" s="8"/>
      <c r="ACF144" s="8"/>
      <c r="ACG144" s="8"/>
      <c r="ACH144" s="8"/>
      <c r="ACI144" s="8"/>
      <c r="ACJ144" s="8"/>
      <c r="ACK144" s="8"/>
      <c r="ACL144" s="8"/>
      <c r="ACM144" s="8"/>
      <c r="ACN144" s="8"/>
      <c r="ACO144" s="8"/>
      <c r="ACP144" s="8"/>
      <c r="ACQ144" s="8"/>
      <c r="ACR144" s="8"/>
      <c r="ACS144" s="8"/>
      <c r="ACT144" s="8"/>
      <c r="ACU144" s="8"/>
      <c r="ACV144" s="8"/>
      <c r="ACW144" s="8"/>
      <c r="ACX144" s="8"/>
      <c r="ACY144" s="8"/>
      <c r="ACZ144" s="8"/>
      <c r="ADA144" s="8"/>
      <c r="ADB144" s="8"/>
      <c r="ADC144" s="8"/>
      <c r="ADD144" s="8"/>
      <c r="ADE144" s="8"/>
      <c r="ADF144" s="8"/>
      <c r="ADG144" s="8"/>
      <c r="ADH144" s="8"/>
      <c r="ADI144" s="8"/>
      <c r="ADJ144" s="8"/>
      <c r="ADK144" s="8"/>
      <c r="ADL144" s="8"/>
      <c r="ADM144" s="8"/>
      <c r="ADN144" s="8"/>
      <c r="ADO144" s="8"/>
      <c r="ADP144" s="8"/>
      <c r="ADQ144" s="8"/>
      <c r="ADR144" s="8"/>
      <c r="ADS144" s="8"/>
      <c r="ADT144" s="8"/>
      <c r="ADU144" s="8"/>
      <c r="ADV144" s="8"/>
      <c r="ADW144" s="8"/>
      <c r="ADX144" s="8"/>
      <c r="ADY144" s="8"/>
      <c r="ADZ144" s="8"/>
      <c r="AEA144" s="8"/>
      <c r="AEB144" s="8"/>
      <c r="AEC144" s="8"/>
      <c r="AED144" s="8"/>
      <c r="AEE144" s="8"/>
      <c r="AEF144" s="8"/>
      <c r="AEG144" s="8"/>
      <c r="AEH144" s="8"/>
      <c r="AEI144" s="8"/>
      <c r="AEJ144" s="8"/>
      <c r="AEK144" s="8"/>
      <c r="AEL144" s="8"/>
      <c r="AEM144" s="8"/>
      <c r="AEN144" s="8"/>
      <c r="AEO144" s="8"/>
      <c r="AEP144" s="8"/>
      <c r="AEQ144" s="8"/>
      <c r="AER144" s="8"/>
      <c r="AES144" s="8"/>
      <c r="AET144" s="8"/>
      <c r="AEU144" s="8"/>
      <c r="AEV144" s="8"/>
      <c r="AEW144" s="8"/>
      <c r="AEX144" s="8"/>
      <c r="AEY144" s="8"/>
      <c r="AEZ144" s="8"/>
      <c r="AFA144" s="8"/>
      <c r="AFB144" s="8"/>
      <c r="AFC144" s="8"/>
      <c r="AFD144" s="8"/>
      <c r="AFE144" s="8"/>
      <c r="AFF144" s="8"/>
      <c r="AFG144" s="8"/>
      <c r="AFH144" s="8"/>
      <c r="AFI144" s="8"/>
      <c r="AFJ144" s="8"/>
      <c r="AFK144" s="8"/>
      <c r="AFL144" s="8"/>
      <c r="AFM144" s="8"/>
      <c r="AFN144" s="8"/>
      <c r="AFO144" s="8"/>
      <c r="AFP144" s="8"/>
      <c r="AFQ144" s="8"/>
      <c r="AFR144" s="8"/>
      <c r="AFS144" s="8"/>
      <c r="AFT144" s="8"/>
      <c r="AFU144" s="8"/>
      <c r="AFV144" s="8"/>
      <c r="AFW144" s="8"/>
      <c r="AFX144" s="8"/>
      <c r="AFY144" s="8"/>
      <c r="AFZ144" s="8"/>
      <c r="AGA144" s="8"/>
      <c r="AGB144" s="8"/>
      <c r="AGC144" s="8"/>
      <c r="AGD144" s="8"/>
      <c r="AGE144" s="8"/>
      <c r="AGF144" s="8"/>
      <c r="AGG144" s="8"/>
      <c r="AGH144" s="8"/>
      <c r="AGI144" s="8"/>
      <c r="AGJ144" s="8"/>
      <c r="AGK144" s="8"/>
      <c r="AGL144" s="8"/>
      <c r="AGM144" s="8"/>
      <c r="AGN144" s="8"/>
      <c r="AGO144" s="8"/>
      <c r="AGP144" s="8"/>
      <c r="AGQ144" s="8"/>
      <c r="AGR144" s="8"/>
      <c r="AGS144" s="8"/>
      <c r="AGT144" s="8"/>
      <c r="AGU144" s="8"/>
      <c r="AGV144" s="8"/>
      <c r="AGW144" s="8"/>
      <c r="AGX144" s="8"/>
      <c r="AGY144" s="8"/>
      <c r="AGZ144" s="8"/>
      <c r="AHA144" s="8"/>
      <c r="AHB144" s="8"/>
      <c r="AHC144" s="8"/>
      <c r="AHD144" s="8"/>
      <c r="AHE144" s="8"/>
      <c r="AHF144" s="8"/>
      <c r="AHG144" s="8"/>
      <c r="AHH144" s="8"/>
      <c r="AHI144" s="8"/>
      <c r="AHJ144" s="8"/>
      <c r="AHK144" s="8"/>
      <c r="AHL144" s="8"/>
      <c r="AHM144" s="8"/>
      <c r="AHN144" s="8"/>
      <c r="AHO144" s="8"/>
      <c r="AHP144" s="8"/>
      <c r="AHQ144" s="8"/>
      <c r="AHR144" s="8"/>
      <c r="AHS144" s="8"/>
      <c r="AHT144" s="8"/>
      <c r="AHU144" s="8"/>
      <c r="AHV144" s="8"/>
      <c r="AHW144" s="8"/>
      <c r="AHX144" s="8"/>
      <c r="AHY144" s="8"/>
      <c r="AHZ144" s="8"/>
      <c r="AIA144" s="8"/>
      <c r="AIB144" s="8"/>
      <c r="AIC144" s="8"/>
      <c r="AID144" s="8"/>
      <c r="AIE144" s="8"/>
      <c r="AIF144" s="8"/>
      <c r="AIG144" s="8"/>
      <c r="AIH144" s="8"/>
      <c r="AII144" s="8"/>
      <c r="AIJ144" s="8"/>
      <c r="AIK144" s="8"/>
      <c r="AIL144" s="8"/>
      <c r="AIM144" s="8"/>
      <c r="AIN144" s="8"/>
      <c r="AIO144" s="8"/>
      <c r="AIP144" s="8"/>
      <c r="AIQ144" s="8"/>
      <c r="AIR144" s="8"/>
      <c r="AIS144" s="8"/>
      <c r="AIT144" s="8"/>
      <c r="AIU144" s="8"/>
      <c r="AIV144" s="8"/>
      <c r="AIW144" s="8"/>
      <c r="AIX144" s="8"/>
      <c r="AIY144" s="8"/>
      <c r="AIZ144" s="8"/>
      <c r="AJA144" s="8"/>
      <c r="AJB144" s="8"/>
      <c r="AJC144" s="8"/>
      <c r="AJD144" s="8"/>
      <c r="AJE144" s="8"/>
      <c r="AJF144" s="8"/>
      <c r="AJG144" s="8"/>
      <c r="AJH144" s="8"/>
      <c r="AJI144" s="8"/>
      <c r="AJJ144" s="8"/>
      <c r="AJK144" s="8"/>
      <c r="AJL144" s="8"/>
      <c r="AJM144" s="8"/>
      <c r="AJN144" s="8"/>
      <c r="AJO144" s="8"/>
      <c r="AJP144" s="8"/>
      <c r="AJQ144" s="8"/>
      <c r="AJR144" s="8"/>
      <c r="AJS144" s="8"/>
      <c r="AJT144" s="8"/>
      <c r="AJU144" s="8"/>
      <c r="AJV144" s="8"/>
      <c r="AJW144" s="8"/>
      <c r="AJX144" s="8"/>
      <c r="AJY144" s="8"/>
      <c r="AJZ144" s="8"/>
      <c r="AKA144" s="8"/>
      <c r="AKB144" s="8"/>
      <c r="AKC144" s="8"/>
      <c r="AKD144" s="8"/>
      <c r="AKE144" s="8"/>
      <c r="AKF144" s="8"/>
      <c r="AKG144" s="8"/>
      <c r="AKH144" s="8"/>
      <c r="AKI144" s="8"/>
      <c r="AKJ144" s="8"/>
      <c r="AKK144" s="8"/>
      <c r="AKL144" s="8"/>
      <c r="AKM144" s="8"/>
      <c r="AKN144" s="8"/>
      <c r="AKO144" s="8"/>
      <c r="AKP144" s="8"/>
      <c r="AKQ144" s="8"/>
      <c r="AKR144" s="8"/>
      <c r="AKS144" s="8"/>
      <c r="AKT144" s="8"/>
      <c r="AKU144" s="8"/>
      <c r="AKV144" s="8"/>
      <c r="AKW144" s="8"/>
      <c r="AKX144" s="8"/>
      <c r="AKY144" s="8"/>
      <c r="AKZ144" s="8"/>
      <c r="ALA144" s="8"/>
      <c r="ALB144" s="8"/>
      <c r="ALC144" s="8"/>
      <c r="ALD144" s="8"/>
      <c r="ALE144" s="8"/>
      <c r="ALF144" s="8"/>
      <c r="ALG144" s="8"/>
      <c r="ALH144" s="8"/>
      <c r="ALI144" s="8"/>
      <c r="ALJ144" s="8"/>
      <c r="ALK144" s="8"/>
      <c r="ALL144" s="8"/>
      <c r="ALM144" s="8"/>
      <c r="ALN144" s="8"/>
      <c r="ALO144" s="8"/>
      <c r="ALP144" s="8"/>
      <c r="ALQ144" s="8"/>
      <c r="ALR144" s="8"/>
      <c r="ALS144" s="8"/>
      <c r="ALT144" s="8"/>
      <c r="ALU144" s="8"/>
      <c r="ALV144" s="8"/>
      <c r="ALW144" s="8"/>
      <c r="ALX144" s="8"/>
      <c r="ALY144" s="8"/>
      <c r="ALZ144" s="8"/>
      <c r="AMA144" s="8"/>
      <c r="AMB144" s="8"/>
      <c r="AMC144" s="8"/>
      <c r="AMD144" s="8"/>
      <c r="AME144" s="8"/>
    </row>
    <row r="145" spans="1:1019" s="158" customFormat="1" ht="15.75">
      <c r="A145" s="224"/>
      <c r="B145" s="225"/>
      <c r="C145" s="236"/>
      <c r="D145" s="236"/>
      <c r="E145" s="236"/>
      <c r="F145" s="237"/>
      <c r="G145" s="228"/>
      <c r="H145" s="238"/>
      <c r="I145" s="230" t="b">
        <f t="shared" si="32"/>
        <v>0</v>
      </c>
      <c r="J145" s="231" t="e">
        <f>VLOOKUP(G145,'3. Fiche prépa conv APL_RS'!$B$33:$H$39,IF(LEFT(A145,3)="PLS",6,IF(LEFT(A145,4)="PLUS",2,IF(LEFT(A145,4)="PLAI",4))))</f>
        <v>#N/A</v>
      </c>
      <c r="K145" s="232"/>
      <c r="L145" s="232"/>
      <c r="M145" s="233">
        <f t="shared" si="30"/>
        <v>0</v>
      </c>
      <c r="N145" s="234"/>
      <c r="O145" s="233" t="str">
        <f>IF($A145="PLAI-adapté",IF($M$8=2,VLOOKUP($N145,Données!$H$6:$L$11,5,0),VLOOKUP($N145,Données!$H$6:$L$11,4,0)),"")</f>
        <v/>
      </c>
      <c r="P145" s="235" t="str">
        <f t="shared" si="31"/>
        <v/>
      </c>
      <c r="Q145" s="403" t="str">
        <f t="shared" si="33"/>
        <v/>
      </c>
      <c r="R145" s="209"/>
      <c r="S145" s="15"/>
      <c r="T145" s="8"/>
      <c r="U145" s="8"/>
      <c r="V145" s="8"/>
      <c r="W145" s="8"/>
      <c r="X145" s="50"/>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c r="HH145" s="8"/>
      <c r="HI145" s="8"/>
      <c r="HJ145" s="8"/>
      <c r="HK145" s="8"/>
      <c r="HL145" s="8"/>
      <c r="HM145" s="8"/>
      <c r="HN145" s="8"/>
      <c r="HO145" s="8"/>
      <c r="HP145" s="8"/>
      <c r="HQ145" s="8"/>
      <c r="HR145" s="8"/>
      <c r="HS145" s="8"/>
      <c r="HT145" s="8"/>
      <c r="HU145" s="8"/>
      <c r="HV145" s="8"/>
      <c r="HW145" s="8"/>
      <c r="HX145" s="8"/>
      <c r="HY145" s="8"/>
      <c r="HZ145" s="8"/>
      <c r="IA145" s="8"/>
      <c r="IB145" s="8"/>
      <c r="IC145" s="8"/>
      <c r="ID145" s="8"/>
      <c r="IE145" s="8"/>
      <c r="IF145" s="8"/>
      <c r="IG145" s="8"/>
      <c r="IH145" s="8"/>
      <c r="II145" s="8"/>
      <c r="IJ145" s="8"/>
      <c r="IK145" s="8"/>
      <c r="IL145" s="8"/>
      <c r="IM145" s="8"/>
      <c r="IN145" s="8"/>
      <c r="IO145" s="8"/>
      <c r="IP145" s="8"/>
      <c r="IQ145" s="8"/>
      <c r="IR145" s="8"/>
      <c r="IS145" s="8"/>
      <c r="IT145" s="8"/>
      <c r="IU145" s="8"/>
      <c r="IV145" s="8"/>
      <c r="IW145" s="8"/>
      <c r="IX145" s="8"/>
      <c r="IY145" s="8"/>
      <c r="IZ145" s="8"/>
      <c r="JA145" s="8"/>
      <c r="JB145" s="8"/>
      <c r="JC145" s="8"/>
      <c r="JD145" s="8"/>
      <c r="JE145" s="8"/>
      <c r="JF145" s="8"/>
      <c r="JG145" s="8"/>
      <c r="JH145" s="8"/>
      <c r="JI145" s="8"/>
      <c r="JJ145" s="8"/>
      <c r="JK145" s="8"/>
      <c r="JL145" s="8"/>
      <c r="JM145" s="8"/>
      <c r="JN145" s="8"/>
      <c r="JO145" s="8"/>
      <c r="JP145" s="8"/>
      <c r="JQ145" s="8"/>
      <c r="JR145" s="8"/>
      <c r="JS145" s="8"/>
      <c r="JT145" s="8"/>
      <c r="JU145" s="8"/>
      <c r="JV145" s="8"/>
      <c r="JW145" s="8"/>
      <c r="JX145" s="8"/>
      <c r="JY145" s="8"/>
      <c r="JZ145" s="8"/>
      <c r="KA145" s="8"/>
      <c r="KB145" s="8"/>
      <c r="KC145" s="8"/>
      <c r="KD145" s="8"/>
      <c r="KE145" s="8"/>
      <c r="KF145" s="8"/>
      <c r="KG145" s="8"/>
      <c r="KH145" s="8"/>
      <c r="KI145" s="8"/>
      <c r="KJ145" s="8"/>
      <c r="KK145" s="8"/>
      <c r="KL145" s="8"/>
      <c r="KM145" s="8"/>
      <c r="KN145" s="8"/>
      <c r="KO145" s="8"/>
      <c r="KP145" s="8"/>
      <c r="KQ145" s="8"/>
      <c r="KR145" s="8"/>
      <c r="KS145" s="8"/>
      <c r="KT145" s="8"/>
      <c r="KU145" s="8"/>
      <c r="KV145" s="8"/>
      <c r="KW145" s="8"/>
      <c r="KX145" s="8"/>
      <c r="KY145" s="8"/>
      <c r="KZ145" s="8"/>
      <c r="LA145" s="8"/>
      <c r="LB145" s="8"/>
      <c r="LC145" s="8"/>
      <c r="LD145" s="8"/>
      <c r="LE145" s="8"/>
      <c r="LF145" s="8"/>
      <c r="LG145" s="8"/>
      <c r="LH145" s="8"/>
      <c r="LI145" s="8"/>
      <c r="LJ145" s="8"/>
      <c r="LK145" s="8"/>
      <c r="LL145" s="8"/>
      <c r="LM145" s="8"/>
      <c r="LN145" s="8"/>
      <c r="LO145" s="8"/>
      <c r="LP145" s="8"/>
      <c r="LQ145" s="8"/>
      <c r="LR145" s="8"/>
      <c r="LS145" s="8"/>
      <c r="LT145" s="8"/>
      <c r="LU145" s="8"/>
      <c r="LV145" s="8"/>
      <c r="LW145" s="8"/>
      <c r="LX145" s="8"/>
      <c r="LY145" s="8"/>
      <c r="LZ145" s="8"/>
      <c r="MA145" s="8"/>
      <c r="MB145" s="8"/>
      <c r="MC145" s="8"/>
      <c r="MD145" s="8"/>
      <c r="ME145" s="8"/>
      <c r="MF145" s="8"/>
      <c r="MG145" s="8"/>
      <c r="MH145" s="8"/>
      <c r="MI145" s="8"/>
      <c r="MJ145" s="8"/>
      <c r="MK145" s="8"/>
      <c r="ML145" s="8"/>
      <c r="MM145" s="8"/>
      <c r="MN145" s="8"/>
      <c r="MO145" s="8"/>
      <c r="MP145" s="8"/>
      <c r="MQ145" s="8"/>
      <c r="MR145" s="8"/>
      <c r="MS145" s="8"/>
      <c r="MT145" s="8"/>
      <c r="MU145" s="8"/>
      <c r="MV145" s="8"/>
      <c r="MW145" s="8"/>
      <c r="MX145" s="8"/>
      <c r="MY145" s="8"/>
      <c r="MZ145" s="8"/>
      <c r="NA145" s="8"/>
      <c r="NB145" s="8"/>
      <c r="NC145" s="8"/>
      <c r="ND145" s="8"/>
      <c r="NE145" s="8"/>
      <c r="NF145" s="8"/>
      <c r="NG145" s="8"/>
      <c r="NH145" s="8"/>
      <c r="NI145" s="8"/>
      <c r="NJ145" s="8"/>
      <c r="NK145" s="8"/>
      <c r="NL145" s="8"/>
      <c r="NM145" s="8"/>
      <c r="NN145" s="8"/>
      <c r="NO145" s="8"/>
      <c r="NP145" s="8"/>
      <c r="NQ145" s="8"/>
      <c r="NR145" s="8"/>
      <c r="NS145" s="8"/>
      <c r="NT145" s="8"/>
      <c r="NU145" s="8"/>
      <c r="NV145" s="8"/>
      <c r="NW145" s="8"/>
      <c r="NX145" s="8"/>
      <c r="NY145" s="8"/>
      <c r="NZ145" s="8"/>
      <c r="OA145" s="8"/>
      <c r="OB145" s="8"/>
      <c r="OC145" s="8"/>
      <c r="OD145" s="8"/>
      <c r="OE145" s="8"/>
      <c r="OF145" s="8"/>
      <c r="OG145" s="8"/>
      <c r="OH145" s="8"/>
      <c r="OI145" s="8"/>
      <c r="OJ145" s="8"/>
      <c r="OK145" s="8"/>
      <c r="OL145" s="8"/>
      <c r="OM145" s="8"/>
      <c r="ON145" s="8"/>
      <c r="OO145" s="8"/>
      <c r="OP145" s="8"/>
      <c r="OQ145" s="8"/>
      <c r="OR145" s="8"/>
      <c r="OS145" s="8"/>
      <c r="OT145" s="8"/>
      <c r="OU145" s="8"/>
      <c r="OV145" s="8"/>
      <c r="OW145" s="8"/>
      <c r="OX145" s="8"/>
      <c r="OY145" s="8"/>
      <c r="OZ145" s="8"/>
      <c r="PA145" s="8"/>
      <c r="PB145" s="8"/>
      <c r="PC145" s="8"/>
      <c r="PD145" s="8"/>
      <c r="PE145" s="8"/>
      <c r="PF145" s="8"/>
      <c r="PG145" s="8"/>
      <c r="PH145" s="8"/>
      <c r="PI145" s="8"/>
      <c r="PJ145" s="8"/>
      <c r="PK145" s="8"/>
      <c r="PL145" s="8"/>
      <c r="PM145" s="8"/>
      <c r="PN145" s="8"/>
      <c r="PO145" s="8"/>
      <c r="PP145" s="8"/>
      <c r="PQ145" s="8"/>
      <c r="PR145" s="8"/>
      <c r="PS145" s="8"/>
      <c r="PT145" s="8"/>
      <c r="PU145" s="8"/>
      <c r="PV145" s="8"/>
      <c r="PW145" s="8"/>
      <c r="PX145" s="8"/>
      <c r="PY145" s="8"/>
      <c r="PZ145" s="8"/>
      <c r="QA145" s="8"/>
      <c r="QB145" s="8"/>
      <c r="QC145" s="8"/>
      <c r="QD145" s="8"/>
      <c r="QE145" s="8"/>
      <c r="QF145" s="8"/>
      <c r="QG145" s="8"/>
      <c r="QH145" s="8"/>
      <c r="QI145" s="8"/>
      <c r="QJ145" s="8"/>
      <c r="QK145" s="8"/>
      <c r="QL145" s="8"/>
      <c r="QM145" s="8"/>
      <c r="QN145" s="8"/>
      <c r="QO145" s="8"/>
      <c r="QP145" s="8"/>
      <c r="QQ145" s="8"/>
      <c r="QR145" s="8"/>
      <c r="QS145" s="8"/>
      <c r="QT145" s="8"/>
      <c r="QU145" s="8"/>
      <c r="QV145" s="8"/>
      <c r="QW145" s="8"/>
      <c r="QX145" s="8"/>
      <c r="QY145" s="8"/>
      <c r="QZ145" s="8"/>
      <c r="RA145" s="8"/>
      <c r="RB145" s="8"/>
      <c r="RC145" s="8"/>
      <c r="RD145" s="8"/>
      <c r="RE145" s="8"/>
      <c r="RF145" s="8"/>
      <c r="RG145" s="8"/>
      <c r="RH145" s="8"/>
      <c r="RI145" s="8"/>
      <c r="RJ145" s="8"/>
      <c r="RK145" s="8"/>
      <c r="RL145" s="8"/>
      <c r="RM145" s="8"/>
      <c r="RN145" s="8"/>
      <c r="RO145" s="8"/>
      <c r="RP145" s="8"/>
      <c r="RQ145" s="8"/>
      <c r="RR145" s="8"/>
      <c r="RS145" s="8"/>
      <c r="RT145" s="8"/>
      <c r="RU145" s="8"/>
      <c r="RV145" s="8"/>
      <c r="RW145" s="8"/>
      <c r="RX145" s="8"/>
      <c r="RY145" s="8"/>
      <c r="RZ145" s="8"/>
      <c r="SA145" s="8"/>
      <c r="SB145" s="8"/>
      <c r="SC145" s="8"/>
      <c r="SD145" s="8"/>
      <c r="SE145" s="8"/>
      <c r="SF145" s="8"/>
      <c r="SG145" s="8"/>
      <c r="SH145" s="8"/>
      <c r="SI145" s="8"/>
      <c r="SJ145" s="8"/>
      <c r="SK145" s="8"/>
      <c r="SL145" s="8"/>
      <c r="SM145" s="8"/>
      <c r="SN145" s="8"/>
      <c r="SO145" s="8"/>
      <c r="SP145" s="8"/>
      <c r="SQ145" s="8"/>
      <c r="SR145" s="8"/>
      <c r="SS145" s="8"/>
      <c r="ST145" s="8"/>
      <c r="SU145" s="8"/>
      <c r="SV145" s="8"/>
      <c r="SW145" s="8"/>
      <c r="SX145" s="8"/>
      <c r="SY145" s="8"/>
      <c r="SZ145" s="8"/>
      <c r="TA145" s="8"/>
      <c r="TB145" s="8"/>
      <c r="TC145" s="8"/>
      <c r="TD145" s="8"/>
      <c r="TE145" s="8"/>
      <c r="TF145" s="8"/>
      <c r="TG145" s="8"/>
      <c r="TH145" s="8"/>
      <c r="TI145" s="8"/>
      <c r="TJ145" s="8"/>
      <c r="TK145" s="8"/>
      <c r="TL145" s="8"/>
      <c r="TM145" s="8"/>
      <c r="TN145" s="8"/>
      <c r="TO145" s="8"/>
      <c r="TP145" s="8"/>
      <c r="TQ145" s="8"/>
      <c r="TR145" s="8"/>
      <c r="TS145" s="8"/>
      <c r="TT145" s="8"/>
      <c r="TU145" s="8"/>
      <c r="TV145" s="8"/>
      <c r="TW145" s="8"/>
      <c r="TX145" s="8"/>
      <c r="TY145" s="8"/>
      <c r="TZ145" s="8"/>
      <c r="UA145" s="8"/>
      <c r="UB145" s="8"/>
      <c r="UC145" s="8"/>
      <c r="UD145" s="8"/>
      <c r="UE145" s="8"/>
      <c r="UF145" s="8"/>
      <c r="UG145" s="8"/>
      <c r="UH145" s="8"/>
      <c r="UI145" s="8"/>
      <c r="UJ145" s="8"/>
      <c r="UK145" s="8"/>
      <c r="UL145" s="8"/>
      <c r="UM145" s="8"/>
      <c r="UN145" s="8"/>
      <c r="UO145" s="8"/>
      <c r="UP145" s="8"/>
      <c r="UQ145" s="8"/>
      <c r="UR145" s="8"/>
      <c r="US145" s="8"/>
      <c r="UT145" s="8"/>
      <c r="UU145" s="8"/>
      <c r="UV145" s="8"/>
      <c r="UW145" s="8"/>
      <c r="UX145" s="8"/>
      <c r="UY145" s="8"/>
      <c r="UZ145" s="8"/>
      <c r="VA145" s="8"/>
      <c r="VB145" s="8"/>
      <c r="VC145" s="8"/>
      <c r="VD145" s="8"/>
      <c r="VE145" s="8"/>
      <c r="VF145" s="8"/>
      <c r="VG145" s="8"/>
      <c r="VH145" s="8"/>
      <c r="VI145" s="8"/>
      <c r="VJ145" s="8"/>
      <c r="VK145" s="8"/>
      <c r="VL145" s="8"/>
      <c r="VM145" s="8"/>
      <c r="VN145" s="8"/>
      <c r="VO145" s="8"/>
      <c r="VP145" s="8"/>
      <c r="VQ145" s="8"/>
      <c r="VR145" s="8"/>
      <c r="VS145" s="8"/>
      <c r="VT145" s="8"/>
      <c r="VU145" s="8"/>
      <c r="VV145" s="8"/>
      <c r="VW145" s="8"/>
      <c r="VX145" s="8"/>
      <c r="VY145" s="8"/>
      <c r="VZ145" s="8"/>
      <c r="WA145" s="8"/>
      <c r="WB145" s="8"/>
      <c r="WC145" s="8"/>
      <c r="WD145" s="8"/>
      <c r="WE145" s="8"/>
      <c r="WF145" s="8"/>
      <c r="WG145" s="8"/>
      <c r="WH145" s="8"/>
      <c r="WI145" s="8"/>
      <c r="WJ145" s="8"/>
      <c r="WK145" s="8"/>
      <c r="WL145" s="8"/>
      <c r="WM145" s="8"/>
      <c r="WN145" s="8"/>
      <c r="WO145" s="8"/>
      <c r="WP145" s="8"/>
      <c r="WQ145" s="8"/>
      <c r="WR145" s="8"/>
      <c r="WS145" s="8"/>
      <c r="WT145" s="8"/>
      <c r="WU145" s="8"/>
      <c r="WV145" s="8"/>
      <c r="WW145" s="8"/>
      <c r="WX145" s="8"/>
      <c r="WY145" s="8"/>
      <c r="WZ145" s="8"/>
      <c r="XA145" s="8"/>
      <c r="XB145" s="8"/>
      <c r="XC145" s="8"/>
      <c r="XD145" s="8"/>
      <c r="XE145" s="8"/>
      <c r="XF145" s="8"/>
      <c r="XG145" s="8"/>
      <c r="XH145" s="8"/>
      <c r="XI145" s="8"/>
      <c r="XJ145" s="8"/>
      <c r="XK145" s="8"/>
      <c r="XL145" s="8"/>
      <c r="XM145" s="8"/>
      <c r="XN145" s="8"/>
      <c r="XO145" s="8"/>
      <c r="XP145" s="8"/>
      <c r="XQ145" s="8"/>
      <c r="XR145" s="8"/>
      <c r="XS145" s="8"/>
      <c r="XT145" s="8"/>
      <c r="XU145" s="8"/>
      <c r="XV145" s="8"/>
      <c r="XW145" s="8"/>
      <c r="XX145" s="8"/>
      <c r="XY145" s="8"/>
      <c r="XZ145" s="8"/>
      <c r="YA145" s="8"/>
      <c r="YB145" s="8"/>
      <c r="YC145" s="8"/>
      <c r="YD145" s="8"/>
      <c r="YE145" s="8"/>
      <c r="YF145" s="8"/>
      <c r="YG145" s="8"/>
      <c r="YH145" s="8"/>
      <c r="YI145" s="8"/>
      <c r="YJ145" s="8"/>
      <c r="YK145" s="8"/>
      <c r="YL145" s="8"/>
      <c r="YM145" s="8"/>
      <c r="YN145" s="8"/>
      <c r="YO145" s="8"/>
      <c r="YP145" s="8"/>
      <c r="YQ145" s="8"/>
      <c r="YR145" s="8"/>
      <c r="YS145" s="8"/>
      <c r="YT145" s="8"/>
      <c r="YU145" s="8"/>
      <c r="YV145" s="8"/>
      <c r="YW145" s="8"/>
      <c r="YX145" s="8"/>
      <c r="YY145" s="8"/>
      <c r="YZ145" s="8"/>
      <c r="ZA145" s="8"/>
      <c r="ZB145" s="8"/>
      <c r="ZC145" s="8"/>
      <c r="ZD145" s="8"/>
      <c r="ZE145" s="8"/>
      <c r="ZF145" s="8"/>
      <c r="ZG145" s="8"/>
      <c r="ZH145" s="8"/>
      <c r="ZI145" s="8"/>
      <c r="ZJ145" s="8"/>
      <c r="ZK145" s="8"/>
      <c r="ZL145" s="8"/>
      <c r="ZM145" s="8"/>
      <c r="ZN145" s="8"/>
      <c r="ZO145" s="8"/>
      <c r="ZP145" s="8"/>
      <c r="ZQ145" s="8"/>
      <c r="ZR145" s="8"/>
      <c r="ZS145" s="8"/>
      <c r="ZT145" s="8"/>
      <c r="ZU145" s="8"/>
      <c r="ZV145" s="8"/>
      <c r="ZW145" s="8"/>
      <c r="ZX145" s="8"/>
      <c r="ZY145" s="8"/>
      <c r="ZZ145" s="8"/>
      <c r="AAA145" s="8"/>
      <c r="AAB145" s="8"/>
      <c r="AAC145" s="8"/>
      <c r="AAD145" s="8"/>
      <c r="AAE145" s="8"/>
      <c r="AAF145" s="8"/>
      <c r="AAG145" s="8"/>
      <c r="AAH145" s="8"/>
      <c r="AAI145" s="8"/>
      <c r="AAJ145" s="8"/>
      <c r="AAK145" s="8"/>
      <c r="AAL145" s="8"/>
      <c r="AAM145" s="8"/>
      <c r="AAN145" s="8"/>
      <c r="AAO145" s="8"/>
      <c r="AAP145" s="8"/>
      <c r="AAQ145" s="8"/>
      <c r="AAR145" s="8"/>
      <c r="AAS145" s="8"/>
      <c r="AAT145" s="8"/>
      <c r="AAU145" s="8"/>
      <c r="AAV145" s="8"/>
      <c r="AAW145" s="8"/>
      <c r="AAX145" s="8"/>
      <c r="AAY145" s="8"/>
      <c r="AAZ145" s="8"/>
      <c r="ABA145" s="8"/>
      <c r="ABB145" s="8"/>
      <c r="ABC145" s="8"/>
      <c r="ABD145" s="8"/>
      <c r="ABE145" s="8"/>
      <c r="ABF145" s="8"/>
      <c r="ABG145" s="8"/>
      <c r="ABH145" s="8"/>
      <c r="ABI145" s="8"/>
      <c r="ABJ145" s="8"/>
      <c r="ABK145" s="8"/>
      <c r="ABL145" s="8"/>
      <c r="ABM145" s="8"/>
      <c r="ABN145" s="8"/>
      <c r="ABO145" s="8"/>
      <c r="ABP145" s="8"/>
      <c r="ABQ145" s="8"/>
      <c r="ABR145" s="8"/>
      <c r="ABS145" s="8"/>
      <c r="ABT145" s="8"/>
      <c r="ABU145" s="8"/>
      <c r="ABV145" s="8"/>
      <c r="ABW145" s="8"/>
      <c r="ABX145" s="8"/>
      <c r="ABY145" s="8"/>
      <c r="ABZ145" s="8"/>
      <c r="ACA145" s="8"/>
      <c r="ACB145" s="8"/>
      <c r="ACC145" s="8"/>
      <c r="ACD145" s="8"/>
      <c r="ACE145" s="8"/>
      <c r="ACF145" s="8"/>
      <c r="ACG145" s="8"/>
      <c r="ACH145" s="8"/>
      <c r="ACI145" s="8"/>
      <c r="ACJ145" s="8"/>
      <c r="ACK145" s="8"/>
      <c r="ACL145" s="8"/>
      <c r="ACM145" s="8"/>
      <c r="ACN145" s="8"/>
      <c r="ACO145" s="8"/>
      <c r="ACP145" s="8"/>
      <c r="ACQ145" s="8"/>
      <c r="ACR145" s="8"/>
      <c r="ACS145" s="8"/>
      <c r="ACT145" s="8"/>
      <c r="ACU145" s="8"/>
      <c r="ACV145" s="8"/>
      <c r="ACW145" s="8"/>
      <c r="ACX145" s="8"/>
      <c r="ACY145" s="8"/>
      <c r="ACZ145" s="8"/>
      <c r="ADA145" s="8"/>
      <c r="ADB145" s="8"/>
      <c r="ADC145" s="8"/>
      <c r="ADD145" s="8"/>
      <c r="ADE145" s="8"/>
      <c r="ADF145" s="8"/>
      <c r="ADG145" s="8"/>
      <c r="ADH145" s="8"/>
      <c r="ADI145" s="8"/>
      <c r="ADJ145" s="8"/>
      <c r="ADK145" s="8"/>
      <c r="ADL145" s="8"/>
      <c r="ADM145" s="8"/>
      <c r="ADN145" s="8"/>
      <c r="ADO145" s="8"/>
      <c r="ADP145" s="8"/>
      <c r="ADQ145" s="8"/>
      <c r="ADR145" s="8"/>
      <c r="ADS145" s="8"/>
      <c r="ADT145" s="8"/>
      <c r="ADU145" s="8"/>
      <c r="ADV145" s="8"/>
      <c r="ADW145" s="8"/>
      <c r="ADX145" s="8"/>
      <c r="ADY145" s="8"/>
      <c r="ADZ145" s="8"/>
      <c r="AEA145" s="8"/>
      <c r="AEB145" s="8"/>
      <c r="AEC145" s="8"/>
      <c r="AED145" s="8"/>
      <c r="AEE145" s="8"/>
      <c r="AEF145" s="8"/>
      <c r="AEG145" s="8"/>
      <c r="AEH145" s="8"/>
      <c r="AEI145" s="8"/>
      <c r="AEJ145" s="8"/>
      <c r="AEK145" s="8"/>
      <c r="AEL145" s="8"/>
      <c r="AEM145" s="8"/>
      <c r="AEN145" s="8"/>
      <c r="AEO145" s="8"/>
      <c r="AEP145" s="8"/>
      <c r="AEQ145" s="8"/>
      <c r="AER145" s="8"/>
      <c r="AES145" s="8"/>
      <c r="AET145" s="8"/>
      <c r="AEU145" s="8"/>
      <c r="AEV145" s="8"/>
      <c r="AEW145" s="8"/>
      <c r="AEX145" s="8"/>
      <c r="AEY145" s="8"/>
      <c r="AEZ145" s="8"/>
      <c r="AFA145" s="8"/>
      <c r="AFB145" s="8"/>
      <c r="AFC145" s="8"/>
      <c r="AFD145" s="8"/>
      <c r="AFE145" s="8"/>
      <c r="AFF145" s="8"/>
      <c r="AFG145" s="8"/>
      <c r="AFH145" s="8"/>
      <c r="AFI145" s="8"/>
      <c r="AFJ145" s="8"/>
      <c r="AFK145" s="8"/>
      <c r="AFL145" s="8"/>
      <c r="AFM145" s="8"/>
      <c r="AFN145" s="8"/>
      <c r="AFO145" s="8"/>
      <c r="AFP145" s="8"/>
      <c r="AFQ145" s="8"/>
      <c r="AFR145" s="8"/>
      <c r="AFS145" s="8"/>
      <c r="AFT145" s="8"/>
      <c r="AFU145" s="8"/>
      <c r="AFV145" s="8"/>
      <c r="AFW145" s="8"/>
      <c r="AFX145" s="8"/>
      <c r="AFY145" s="8"/>
      <c r="AFZ145" s="8"/>
      <c r="AGA145" s="8"/>
      <c r="AGB145" s="8"/>
      <c r="AGC145" s="8"/>
      <c r="AGD145" s="8"/>
      <c r="AGE145" s="8"/>
      <c r="AGF145" s="8"/>
      <c r="AGG145" s="8"/>
      <c r="AGH145" s="8"/>
      <c r="AGI145" s="8"/>
      <c r="AGJ145" s="8"/>
      <c r="AGK145" s="8"/>
      <c r="AGL145" s="8"/>
      <c r="AGM145" s="8"/>
      <c r="AGN145" s="8"/>
      <c r="AGO145" s="8"/>
      <c r="AGP145" s="8"/>
      <c r="AGQ145" s="8"/>
      <c r="AGR145" s="8"/>
      <c r="AGS145" s="8"/>
      <c r="AGT145" s="8"/>
      <c r="AGU145" s="8"/>
      <c r="AGV145" s="8"/>
      <c r="AGW145" s="8"/>
      <c r="AGX145" s="8"/>
      <c r="AGY145" s="8"/>
      <c r="AGZ145" s="8"/>
      <c r="AHA145" s="8"/>
      <c r="AHB145" s="8"/>
      <c r="AHC145" s="8"/>
      <c r="AHD145" s="8"/>
      <c r="AHE145" s="8"/>
      <c r="AHF145" s="8"/>
      <c r="AHG145" s="8"/>
      <c r="AHH145" s="8"/>
      <c r="AHI145" s="8"/>
      <c r="AHJ145" s="8"/>
      <c r="AHK145" s="8"/>
      <c r="AHL145" s="8"/>
      <c r="AHM145" s="8"/>
      <c r="AHN145" s="8"/>
      <c r="AHO145" s="8"/>
      <c r="AHP145" s="8"/>
      <c r="AHQ145" s="8"/>
      <c r="AHR145" s="8"/>
      <c r="AHS145" s="8"/>
      <c r="AHT145" s="8"/>
      <c r="AHU145" s="8"/>
      <c r="AHV145" s="8"/>
      <c r="AHW145" s="8"/>
      <c r="AHX145" s="8"/>
      <c r="AHY145" s="8"/>
      <c r="AHZ145" s="8"/>
      <c r="AIA145" s="8"/>
      <c r="AIB145" s="8"/>
      <c r="AIC145" s="8"/>
      <c r="AID145" s="8"/>
      <c r="AIE145" s="8"/>
      <c r="AIF145" s="8"/>
      <c r="AIG145" s="8"/>
      <c r="AIH145" s="8"/>
      <c r="AII145" s="8"/>
      <c r="AIJ145" s="8"/>
      <c r="AIK145" s="8"/>
      <c r="AIL145" s="8"/>
      <c r="AIM145" s="8"/>
      <c r="AIN145" s="8"/>
      <c r="AIO145" s="8"/>
      <c r="AIP145" s="8"/>
      <c r="AIQ145" s="8"/>
      <c r="AIR145" s="8"/>
      <c r="AIS145" s="8"/>
      <c r="AIT145" s="8"/>
      <c r="AIU145" s="8"/>
      <c r="AIV145" s="8"/>
      <c r="AIW145" s="8"/>
      <c r="AIX145" s="8"/>
      <c r="AIY145" s="8"/>
      <c r="AIZ145" s="8"/>
      <c r="AJA145" s="8"/>
      <c r="AJB145" s="8"/>
      <c r="AJC145" s="8"/>
      <c r="AJD145" s="8"/>
      <c r="AJE145" s="8"/>
      <c r="AJF145" s="8"/>
      <c r="AJG145" s="8"/>
      <c r="AJH145" s="8"/>
      <c r="AJI145" s="8"/>
      <c r="AJJ145" s="8"/>
      <c r="AJK145" s="8"/>
      <c r="AJL145" s="8"/>
      <c r="AJM145" s="8"/>
      <c r="AJN145" s="8"/>
      <c r="AJO145" s="8"/>
      <c r="AJP145" s="8"/>
      <c r="AJQ145" s="8"/>
      <c r="AJR145" s="8"/>
      <c r="AJS145" s="8"/>
      <c r="AJT145" s="8"/>
      <c r="AJU145" s="8"/>
      <c r="AJV145" s="8"/>
      <c r="AJW145" s="8"/>
      <c r="AJX145" s="8"/>
      <c r="AJY145" s="8"/>
      <c r="AJZ145" s="8"/>
      <c r="AKA145" s="8"/>
      <c r="AKB145" s="8"/>
      <c r="AKC145" s="8"/>
      <c r="AKD145" s="8"/>
      <c r="AKE145" s="8"/>
      <c r="AKF145" s="8"/>
      <c r="AKG145" s="8"/>
      <c r="AKH145" s="8"/>
      <c r="AKI145" s="8"/>
      <c r="AKJ145" s="8"/>
      <c r="AKK145" s="8"/>
      <c r="AKL145" s="8"/>
      <c r="AKM145" s="8"/>
      <c r="AKN145" s="8"/>
      <c r="AKO145" s="8"/>
      <c r="AKP145" s="8"/>
      <c r="AKQ145" s="8"/>
      <c r="AKR145" s="8"/>
      <c r="AKS145" s="8"/>
      <c r="AKT145" s="8"/>
      <c r="AKU145" s="8"/>
      <c r="AKV145" s="8"/>
      <c r="AKW145" s="8"/>
      <c r="AKX145" s="8"/>
      <c r="AKY145" s="8"/>
      <c r="AKZ145" s="8"/>
      <c r="ALA145" s="8"/>
      <c r="ALB145" s="8"/>
      <c r="ALC145" s="8"/>
      <c r="ALD145" s="8"/>
      <c r="ALE145" s="8"/>
      <c r="ALF145" s="8"/>
      <c r="ALG145" s="8"/>
      <c r="ALH145" s="8"/>
      <c r="ALI145" s="8"/>
      <c r="ALJ145" s="8"/>
      <c r="ALK145" s="8"/>
      <c r="ALL145" s="8"/>
      <c r="ALM145" s="8"/>
      <c r="ALN145" s="8"/>
      <c r="ALO145" s="8"/>
      <c r="ALP145" s="8"/>
      <c r="ALQ145" s="8"/>
      <c r="ALR145" s="8"/>
      <c r="ALS145" s="8"/>
      <c r="ALT145" s="8"/>
      <c r="ALU145" s="8"/>
      <c r="ALV145" s="8"/>
      <c r="ALW145" s="8"/>
      <c r="ALX145" s="8"/>
      <c r="ALY145" s="8"/>
      <c r="ALZ145" s="8"/>
      <c r="AMA145" s="8"/>
      <c r="AMB145" s="8"/>
      <c r="AMC145" s="8"/>
      <c r="AMD145" s="8"/>
      <c r="AME145" s="8"/>
    </row>
    <row r="146" spans="1:1019" s="158" customFormat="1" ht="15.75">
      <c r="A146" s="224"/>
      <c r="B146" s="225"/>
      <c r="C146" s="236"/>
      <c r="D146" s="236"/>
      <c r="E146" s="236"/>
      <c r="F146" s="237"/>
      <c r="G146" s="228"/>
      <c r="H146" s="238"/>
      <c r="I146" s="230" t="b">
        <f t="shared" si="32"/>
        <v>0</v>
      </c>
      <c r="J146" s="231" t="e">
        <f>VLOOKUP(G146,'3. Fiche prépa conv APL_RS'!$B$33:$H$39,IF(LEFT(A146,3)="PLS",6,IF(LEFT(A146,4)="PLUS",2,IF(LEFT(A146,4)="PLAI",4))))</f>
        <v>#N/A</v>
      </c>
      <c r="K146" s="232"/>
      <c r="L146" s="232"/>
      <c r="M146" s="233">
        <f t="shared" si="30"/>
        <v>0</v>
      </c>
      <c r="N146" s="234"/>
      <c r="O146" s="233" t="str">
        <f>IF($A146="PLAI-adapté",IF($M$8=2,VLOOKUP($N146,Données!$H$6:$L$11,5,0),VLOOKUP($N146,Données!$H$6:$L$11,4,0)),"")</f>
        <v/>
      </c>
      <c r="P146" s="235" t="str">
        <f t="shared" si="31"/>
        <v/>
      </c>
      <c r="Q146" s="403" t="str">
        <f t="shared" si="33"/>
        <v/>
      </c>
      <c r="R146" s="209"/>
      <c r="S146" s="15"/>
      <c r="T146" s="8"/>
      <c r="U146" s="8"/>
      <c r="V146" s="8"/>
      <c r="W146" s="8"/>
      <c r="X146" s="50"/>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c r="HH146" s="8"/>
      <c r="HI146" s="8"/>
      <c r="HJ146" s="8"/>
      <c r="HK146" s="8"/>
      <c r="HL146" s="8"/>
      <c r="HM146" s="8"/>
      <c r="HN146" s="8"/>
      <c r="HO146" s="8"/>
      <c r="HP146" s="8"/>
      <c r="HQ146" s="8"/>
      <c r="HR146" s="8"/>
      <c r="HS146" s="8"/>
      <c r="HT146" s="8"/>
      <c r="HU146" s="8"/>
      <c r="HV146" s="8"/>
      <c r="HW146" s="8"/>
      <c r="HX146" s="8"/>
      <c r="HY146" s="8"/>
      <c r="HZ146" s="8"/>
      <c r="IA146" s="8"/>
      <c r="IB146" s="8"/>
      <c r="IC146" s="8"/>
      <c r="ID146" s="8"/>
      <c r="IE146" s="8"/>
      <c r="IF146" s="8"/>
      <c r="IG146" s="8"/>
      <c r="IH146" s="8"/>
      <c r="II146" s="8"/>
      <c r="IJ146" s="8"/>
      <c r="IK146" s="8"/>
      <c r="IL146" s="8"/>
      <c r="IM146" s="8"/>
      <c r="IN146" s="8"/>
      <c r="IO146" s="8"/>
      <c r="IP146" s="8"/>
      <c r="IQ146" s="8"/>
      <c r="IR146" s="8"/>
      <c r="IS146" s="8"/>
      <c r="IT146" s="8"/>
      <c r="IU146" s="8"/>
      <c r="IV146" s="8"/>
      <c r="IW146" s="8"/>
      <c r="IX146" s="8"/>
      <c r="IY146" s="8"/>
      <c r="IZ146" s="8"/>
      <c r="JA146" s="8"/>
      <c r="JB146" s="8"/>
      <c r="JC146" s="8"/>
      <c r="JD146" s="8"/>
      <c r="JE146" s="8"/>
      <c r="JF146" s="8"/>
      <c r="JG146" s="8"/>
      <c r="JH146" s="8"/>
      <c r="JI146" s="8"/>
      <c r="JJ146" s="8"/>
      <c r="JK146" s="8"/>
      <c r="JL146" s="8"/>
      <c r="JM146" s="8"/>
      <c r="JN146" s="8"/>
      <c r="JO146" s="8"/>
      <c r="JP146" s="8"/>
      <c r="JQ146" s="8"/>
      <c r="JR146" s="8"/>
      <c r="JS146" s="8"/>
      <c r="JT146" s="8"/>
      <c r="JU146" s="8"/>
      <c r="JV146" s="8"/>
      <c r="JW146" s="8"/>
      <c r="JX146" s="8"/>
      <c r="JY146" s="8"/>
      <c r="JZ146" s="8"/>
      <c r="KA146" s="8"/>
      <c r="KB146" s="8"/>
      <c r="KC146" s="8"/>
      <c r="KD146" s="8"/>
      <c r="KE146" s="8"/>
      <c r="KF146" s="8"/>
      <c r="KG146" s="8"/>
      <c r="KH146" s="8"/>
      <c r="KI146" s="8"/>
      <c r="KJ146" s="8"/>
      <c r="KK146" s="8"/>
      <c r="KL146" s="8"/>
      <c r="KM146" s="8"/>
      <c r="KN146" s="8"/>
      <c r="KO146" s="8"/>
      <c r="KP146" s="8"/>
      <c r="KQ146" s="8"/>
      <c r="KR146" s="8"/>
      <c r="KS146" s="8"/>
      <c r="KT146" s="8"/>
      <c r="KU146" s="8"/>
      <c r="KV146" s="8"/>
      <c r="KW146" s="8"/>
      <c r="KX146" s="8"/>
      <c r="KY146" s="8"/>
      <c r="KZ146" s="8"/>
      <c r="LA146" s="8"/>
      <c r="LB146" s="8"/>
      <c r="LC146" s="8"/>
      <c r="LD146" s="8"/>
      <c r="LE146" s="8"/>
      <c r="LF146" s="8"/>
      <c r="LG146" s="8"/>
      <c r="LH146" s="8"/>
      <c r="LI146" s="8"/>
      <c r="LJ146" s="8"/>
      <c r="LK146" s="8"/>
      <c r="LL146" s="8"/>
      <c r="LM146" s="8"/>
      <c r="LN146" s="8"/>
      <c r="LO146" s="8"/>
      <c r="LP146" s="8"/>
      <c r="LQ146" s="8"/>
      <c r="LR146" s="8"/>
      <c r="LS146" s="8"/>
      <c r="LT146" s="8"/>
      <c r="LU146" s="8"/>
      <c r="LV146" s="8"/>
      <c r="LW146" s="8"/>
      <c r="LX146" s="8"/>
      <c r="LY146" s="8"/>
      <c r="LZ146" s="8"/>
      <c r="MA146" s="8"/>
      <c r="MB146" s="8"/>
      <c r="MC146" s="8"/>
      <c r="MD146" s="8"/>
      <c r="ME146" s="8"/>
      <c r="MF146" s="8"/>
      <c r="MG146" s="8"/>
      <c r="MH146" s="8"/>
      <c r="MI146" s="8"/>
      <c r="MJ146" s="8"/>
      <c r="MK146" s="8"/>
      <c r="ML146" s="8"/>
      <c r="MM146" s="8"/>
      <c r="MN146" s="8"/>
      <c r="MO146" s="8"/>
      <c r="MP146" s="8"/>
      <c r="MQ146" s="8"/>
      <c r="MR146" s="8"/>
      <c r="MS146" s="8"/>
      <c r="MT146" s="8"/>
      <c r="MU146" s="8"/>
      <c r="MV146" s="8"/>
      <c r="MW146" s="8"/>
      <c r="MX146" s="8"/>
      <c r="MY146" s="8"/>
      <c r="MZ146" s="8"/>
      <c r="NA146" s="8"/>
      <c r="NB146" s="8"/>
      <c r="NC146" s="8"/>
      <c r="ND146" s="8"/>
      <c r="NE146" s="8"/>
      <c r="NF146" s="8"/>
      <c r="NG146" s="8"/>
      <c r="NH146" s="8"/>
      <c r="NI146" s="8"/>
      <c r="NJ146" s="8"/>
      <c r="NK146" s="8"/>
      <c r="NL146" s="8"/>
      <c r="NM146" s="8"/>
      <c r="NN146" s="8"/>
      <c r="NO146" s="8"/>
      <c r="NP146" s="8"/>
      <c r="NQ146" s="8"/>
      <c r="NR146" s="8"/>
      <c r="NS146" s="8"/>
      <c r="NT146" s="8"/>
      <c r="NU146" s="8"/>
      <c r="NV146" s="8"/>
      <c r="NW146" s="8"/>
      <c r="NX146" s="8"/>
      <c r="NY146" s="8"/>
      <c r="NZ146" s="8"/>
      <c r="OA146" s="8"/>
      <c r="OB146" s="8"/>
      <c r="OC146" s="8"/>
      <c r="OD146" s="8"/>
      <c r="OE146" s="8"/>
      <c r="OF146" s="8"/>
      <c r="OG146" s="8"/>
      <c r="OH146" s="8"/>
      <c r="OI146" s="8"/>
      <c r="OJ146" s="8"/>
      <c r="OK146" s="8"/>
      <c r="OL146" s="8"/>
      <c r="OM146" s="8"/>
      <c r="ON146" s="8"/>
      <c r="OO146" s="8"/>
      <c r="OP146" s="8"/>
      <c r="OQ146" s="8"/>
      <c r="OR146" s="8"/>
      <c r="OS146" s="8"/>
      <c r="OT146" s="8"/>
      <c r="OU146" s="8"/>
      <c r="OV146" s="8"/>
      <c r="OW146" s="8"/>
      <c r="OX146" s="8"/>
      <c r="OY146" s="8"/>
      <c r="OZ146" s="8"/>
      <c r="PA146" s="8"/>
      <c r="PB146" s="8"/>
      <c r="PC146" s="8"/>
      <c r="PD146" s="8"/>
      <c r="PE146" s="8"/>
      <c r="PF146" s="8"/>
      <c r="PG146" s="8"/>
      <c r="PH146" s="8"/>
      <c r="PI146" s="8"/>
      <c r="PJ146" s="8"/>
      <c r="PK146" s="8"/>
      <c r="PL146" s="8"/>
      <c r="PM146" s="8"/>
      <c r="PN146" s="8"/>
      <c r="PO146" s="8"/>
      <c r="PP146" s="8"/>
      <c r="PQ146" s="8"/>
      <c r="PR146" s="8"/>
      <c r="PS146" s="8"/>
      <c r="PT146" s="8"/>
      <c r="PU146" s="8"/>
      <c r="PV146" s="8"/>
      <c r="PW146" s="8"/>
      <c r="PX146" s="8"/>
      <c r="PY146" s="8"/>
      <c r="PZ146" s="8"/>
      <c r="QA146" s="8"/>
      <c r="QB146" s="8"/>
      <c r="QC146" s="8"/>
      <c r="QD146" s="8"/>
      <c r="QE146" s="8"/>
      <c r="QF146" s="8"/>
      <c r="QG146" s="8"/>
      <c r="QH146" s="8"/>
      <c r="QI146" s="8"/>
      <c r="QJ146" s="8"/>
      <c r="QK146" s="8"/>
      <c r="QL146" s="8"/>
      <c r="QM146" s="8"/>
      <c r="QN146" s="8"/>
      <c r="QO146" s="8"/>
      <c r="QP146" s="8"/>
      <c r="QQ146" s="8"/>
      <c r="QR146" s="8"/>
      <c r="QS146" s="8"/>
      <c r="QT146" s="8"/>
      <c r="QU146" s="8"/>
      <c r="QV146" s="8"/>
      <c r="QW146" s="8"/>
      <c r="QX146" s="8"/>
      <c r="QY146" s="8"/>
      <c r="QZ146" s="8"/>
      <c r="RA146" s="8"/>
      <c r="RB146" s="8"/>
      <c r="RC146" s="8"/>
      <c r="RD146" s="8"/>
      <c r="RE146" s="8"/>
      <c r="RF146" s="8"/>
      <c r="RG146" s="8"/>
      <c r="RH146" s="8"/>
      <c r="RI146" s="8"/>
      <c r="RJ146" s="8"/>
      <c r="RK146" s="8"/>
      <c r="RL146" s="8"/>
      <c r="RM146" s="8"/>
      <c r="RN146" s="8"/>
      <c r="RO146" s="8"/>
      <c r="RP146" s="8"/>
      <c r="RQ146" s="8"/>
      <c r="RR146" s="8"/>
      <c r="RS146" s="8"/>
      <c r="RT146" s="8"/>
      <c r="RU146" s="8"/>
      <c r="RV146" s="8"/>
      <c r="RW146" s="8"/>
      <c r="RX146" s="8"/>
      <c r="RY146" s="8"/>
      <c r="RZ146" s="8"/>
      <c r="SA146" s="8"/>
      <c r="SB146" s="8"/>
      <c r="SC146" s="8"/>
      <c r="SD146" s="8"/>
      <c r="SE146" s="8"/>
      <c r="SF146" s="8"/>
      <c r="SG146" s="8"/>
      <c r="SH146" s="8"/>
      <c r="SI146" s="8"/>
      <c r="SJ146" s="8"/>
      <c r="SK146" s="8"/>
      <c r="SL146" s="8"/>
      <c r="SM146" s="8"/>
      <c r="SN146" s="8"/>
      <c r="SO146" s="8"/>
      <c r="SP146" s="8"/>
      <c r="SQ146" s="8"/>
      <c r="SR146" s="8"/>
      <c r="SS146" s="8"/>
      <c r="ST146" s="8"/>
      <c r="SU146" s="8"/>
      <c r="SV146" s="8"/>
      <c r="SW146" s="8"/>
      <c r="SX146" s="8"/>
      <c r="SY146" s="8"/>
      <c r="SZ146" s="8"/>
      <c r="TA146" s="8"/>
      <c r="TB146" s="8"/>
      <c r="TC146" s="8"/>
      <c r="TD146" s="8"/>
      <c r="TE146" s="8"/>
      <c r="TF146" s="8"/>
      <c r="TG146" s="8"/>
      <c r="TH146" s="8"/>
      <c r="TI146" s="8"/>
      <c r="TJ146" s="8"/>
      <c r="TK146" s="8"/>
      <c r="TL146" s="8"/>
      <c r="TM146" s="8"/>
      <c r="TN146" s="8"/>
      <c r="TO146" s="8"/>
      <c r="TP146" s="8"/>
      <c r="TQ146" s="8"/>
      <c r="TR146" s="8"/>
      <c r="TS146" s="8"/>
      <c r="TT146" s="8"/>
      <c r="TU146" s="8"/>
      <c r="TV146" s="8"/>
      <c r="TW146" s="8"/>
      <c r="TX146" s="8"/>
      <c r="TY146" s="8"/>
      <c r="TZ146" s="8"/>
      <c r="UA146" s="8"/>
      <c r="UB146" s="8"/>
      <c r="UC146" s="8"/>
      <c r="UD146" s="8"/>
      <c r="UE146" s="8"/>
      <c r="UF146" s="8"/>
      <c r="UG146" s="8"/>
      <c r="UH146" s="8"/>
      <c r="UI146" s="8"/>
      <c r="UJ146" s="8"/>
      <c r="UK146" s="8"/>
      <c r="UL146" s="8"/>
      <c r="UM146" s="8"/>
      <c r="UN146" s="8"/>
      <c r="UO146" s="8"/>
      <c r="UP146" s="8"/>
      <c r="UQ146" s="8"/>
      <c r="UR146" s="8"/>
      <c r="US146" s="8"/>
      <c r="UT146" s="8"/>
      <c r="UU146" s="8"/>
      <c r="UV146" s="8"/>
      <c r="UW146" s="8"/>
      <c r="UX146" s="8"/>
      <c r="UY146" s="8"/>
      <c r="UZ146" s="8"/>
      <c r="VA146" s="8"/>
      <c r="VB146" s="8"/>
      <c r="VC146" s="8"/>
      <c r="VD146" s="8"/>
      <c r="VE146" s="8"/>
      <c r="VF146" s="8"/>
      <c r="VG146" s="8"/>
      <c r="VH146" s="8"/>
      <c r="VI146" s="8"/>
      <c r="VJ146" s="8"/>
      <c r="VK146" s="8"/>
      <c r="VL146" s="8"/>
      <c r="VM146" s="8"/>
      <c r="VN146" s="8"/>
      <c r="VO146" s="8"/>
      <c r="VP146" s="8"/>
      <c r="VQ146" s="8"/>
      <c r="VR146" s="8"/>
      <c r="VS146" s="8"/>
      <c r="VT146" s="8"/>
      <c r="VU146" s="8"/>
      <c r="VV146" s="8"/>
      <c r="VW146" s="8"/>
      <c r="VX146" s="8"/>
      <c r="VY146" s="8"/>
      <c r="VZ146" s="8"/>
      <c r="WA146" s="8"/>
      <c r="WB146" s="8"/>
      <c r="WC146" s="8"/>
      <c r="WD146" s="8"/>
      <c r="WE146" s="8"/>
      <c r="WF146" s="8"/>
      <c r="WG146" s="8"/>
      <c r="WH146" s="8"/>
      <c r="WI146" s="8"/>
      <c r="WJ146" s="8"/>
      <c r="WK146" s="8"/>
      <c r="WL146" s="8"/>
      <c r="WM146" s="8"/>
      <c r="WN146" s="8"/>
      <c r="WO146" s="8"/>
      <c r="WP146" s="8"/>
      <c r="WQ146" s="8"/>
      <c r="WR146" s="8"/>
      <c r="WS146" s="8"/>
      <c r="WT146" s="8"/>
      <c r="WU146" s="8"/>
      <c r="WV146" s="8"/>
      <c r="WW146" s="8"/>
      <c r="WX146" s="8"/>
      <c r="WY146" s="8"/>
      <c r="WZ146" s="8"/>
      <c r="XA146" s="8"/>
      <c r="XB146" s="8"/>
      <c r="XC146" s="8"/>
      <c r="XD146" s="8"/>
      <c r="XE146" s="8"/>
      <c r="XF146" s="8"/>
      <c r="XG146" s="8"/>
      <c r="XH146" s="8"/>
      <c r="XI146" s="8"/>
      <c r="XJ146" s="8"/>
      <c r="XK146" s="8"/>
      <c r="XL146" s="8"/>
      <c r="XM146" s="8"/>
      <c r="XN146" s="8"/>
      <c r="XO146" s="8"/>
      <c r="XP146" s="8"/>
      <c r="XQ146" s="8"/>
      <c r="XR146" s="8"/>
      <c r="XS146" s="8"/>
      <c r="XT146" s="8"/>
      <c r="XU146" s="8"/>
      <c r="XV146" s="8"/>
      <c r="XW146" s="8"/>
      <c r="XX146" s="8"/>
      <c r="XY146" s="8"/>
      <c r="XZ146" s="8"/>
      <c r="YA146" s="8"/>
      <c r="YB146" s="8"/>
      <c r="YC146" s="8"/>
      <c r="YD146" s="8"/>
      <c r="YE146" s="8"/>
      <c r="YF146" s="8"/>
      <c r="YG146" s="8"/>
      <c r="YH146" s="8"/>
      <c r="YI146" s="8"/>
      <c r="YJ146" s="8"/>
      <c r="YK146" s="8"/>
      <c r="YL146" s="8"/>
      <c r="YM146" s="8"/>
      <c r="YN146" s="8"/>
      <c r="YO146" s="8"/>
      <c r="YP146" s="8"/>
      <c r="YQ146" s="8"/>
      <c r="YR146" s="8"/>
      <c r="YS146" s="8"/>
      <c r="YT146" s="8"/>
      <c r="YU146" s="8"/>
      <c r="YV146" s="8"/>
      <c r="YW146" s="8"/>
      <c r="YX146" s="8"/>
      <c r="YY146" s="8"/>
      <c r="YZ146" s="8"/>
      <c r="ZA146" s="8"/>
      <c r="ZB146" s="8"/>
      <c r="ZC146" s="8"/>
      <c r="ZD146" s="8"/>
      <c r="ZE146" s="8"/>
      <c r="ZF146" s="8"/>
      <c r="ZG146" s="8"/>
      <c r="ZH146" s="8"/>
      <c r="ZI146" s="8"/>
      <c r="ZJ146" s="8"/>
      <c r="ZK146" s="8"/>
      <c r="ZL146" s="8"/>
      <c r="ZM146" s="8"/>
      <c r="ZN146" s="8"/>
      <c r="ZO146" s="8"/>
      <c r="ZP146" s="8"/>
      <c r="ZQ146" s="8"/>
      <c r="ZR146" s="8"/>
      <c r="ZS146" s="8"/>
      <c r="ZT146" s="8"/>
      <c r="ZU146" s="8"/>
      <c r="ZV146" s="8"/>
      <c r="ZW146" s="8"/>
      <c r="ZX146" s="8"/>
      <c r="ZY146" s="8"/>
      <c r="ZZ146" s="8"/>
      <c r="AAA146" s="8"/>
      <c r="AAB146" s="8"/>
      <c r="AAC146" s="8"/>
      <c r="AAD146" s="8"/>
      <c r="AAE146" s="8"/>
      <c r="AAF146" s="8"/>
      <c r="AAG146" s="8"/>
      <c r="AAH146" s="8"/>
      <c r="AAI146" s="8"/>
      <c r="AAJ146" s="8"/>
      <c r="AAK146" s="8"/>
      <c r="AAL146" s="8"/>
      <c r="AAM146" s="8"/>
      <c r="AAN146" s="8"/>
      <c r="AAO146" s="8"/>
      <c r="AAP146" s="8"/>
      <c r="AAQ146" s="8"/>
      <c r="AAR146" s="8"/>
      <c r="AAS146" s="8"/>
      <c r="AAT146" s="8"/>
      <c r="AAU146" s="8"/>
      <c r="AAV146" s="8"/>
      <c r="AAW146" s="8"/>
      <c r="AAX146" s="8"/>
      <c r="AAY146" s="8"/>
      <c r="AAZ146" s="8"/>
      <c r="ABA146" s="8"/>
      <c r="ABB146" s="8"/>
      <c r="ABC146" s="8"/>
      <c r="ABD146" s="8"/>
      <c r="ABE146" s="8"/>
      <c r="ABF146" s="8"/>
      <c r="ABG146" s="8"/>
      <c r="ABH146" s="8"/>
      <c r="ABI146" s="8"/>
      <c r="ABJ146" s="8"/>
      <c r="ABK146" s="8"/>
      <c r="ABL146" s="8"/>
      <c r="ABM146" s="8"/>
      <c r="ABN146" s="8"/>
      <c r="ABO146" s="8"/>
      <c r="ABP146" s="8"/>
      <c r="ABQ146" s="8"/>
      <c r="ABR146" s="8"/>
      <c r="ABS146" s="8"/>
      <c r="ABT146" s="8"/>
      <c r="ABU146" s="8"/>
      <c r="ABV146" s="8"/>
      <c r="ABW146" s="8"/>
      <c r="ABX146" s="8"/>
      <c r="ABY146" s="8"/>
      <c r="ABZ146" s="8"/>
      <c r="ACA146" s="8"/>
      <c r="ACB146" s="8"/>
      <c r="ACC146" s="8"/>
      <c r="ACD146" s="8"/>
      <c r="ACE146" s="8"/>
      <c r="ACF146" s="8"/>
      <c r="ACG146" s="8"/>
      <c r="ACH146" s="8"/>
      <c r="ACI146" s="8"/>
      <c r="ACJ146" s="8"/>
      <c r="ACK146" s="8"/>
      <c r="ACL146" s="8"/>
      <c r="ACM146" s="8"/>
      <c r="ACN146" s="8"/>
      <c r="ACO146" s="8"/>
      <c r="ACP146" s="8"/>
      <c r="ACQ146" s="8"/>
      <c r="ACR146" s="8"/>
      <c r="ACS146" s="8"/>
      <c r="ACT146" s="8"/>
      <c r="ACU146" s="8"/>
      <c r="ACV146" s="8"/>
      <c r="ACW146" s="8"/>
      <c r="ACX146" s="8"/>
      <c r="ACY146" s="8"/>
      <c r="ACZ146" s="8"/>
      <c r="ADA146" s="8"/>
      <c r="ADB146" s="8"/>
      <c r="ADC146" s="8"/>
      <c r="ADD146" s="8"/>
      <c r="ADE146" s="8"/>
      <c r="ADF146" s="8"/>
      <c r="ADG146" s="8"/>
      <c r="ADH146" s="8"/>
      <c r="ADI146" s="8"/>
      <c r="ADJ146" s="8"/>
      <c r="ADK146" s="8"/>
      <c r="ADL146" s="8"/>
      <c r="ADM146" s="8"/>
      <c r="ADN146" s="8"/>
      <c r="ADO146" s="8"/>
      <c r="ADP146" s="8"/>
      <c r="ADQ146" s="8"/>
      <c r="ADR146" s="8"/>
      <c r="ADS146" s="8"/>
      <c r="ADT146" s="8"/>
      <c r="ADU146" s="8"/>
      <c r="ADV146" s="8"/>
      <c r="ADW146" s="8"/>
      <c r="ADX146" s="8"/>
      <c r="ADY146" s="8"/>
      <c r="ADZ146" s="8"/>
      <c r="AEA146" s="8"/>
      <c r="AEB146" s="8"/>
      <c r="AEC146" s="8"/>
      <c r="AED146" s="8"/>
      <c r="AEE146" s="8"/>
      <c r="AEF146" s="8"/>
      <c r="AEG146" s="8"/>
      <c r="AEH146" s="8"/>
      <c r="AEI146" s="8"/>
      <c r="AEJ146" s="8"/>
      <c r="AEK146" s="8"/>
      <c r="AEL146" s="8"/>
      <c r="AEM146" s="8"/>
      <c r="AEN146" s="8"/>
      <c r="AEO146" s="8"/>
      <c r="AEP146" s="8"/>
      <c r="AEQ146" s="8"/>
      <c r="AER146" s="8"/>
      <c r="AES146" s="8"/>
      <c r="AET146" s="8"/>
      <c r="AEU146" s="8"/>
      <c r="AEV146" s="8"/>
      <c r="AEW146" s="8"/>
      <c r="AEX146" s="8"/>
      <c r="AEY146" s="8"/>
      <c r="AEZ146" s="8"/>
      <c r="AFA146" s="8"/>
      <c r="AFB146" s="8"/>
      <c r="AFC146" s="8"/>
      <c r="AFD146" s="8"/>
      <c r="AFE146" s="8"/>
      <c r="AFF146" s="8"/>
      <c r="AFG146" s="8"/>
      <c r="AFH146" s="8"/>
      <c r="AFI146" s="8"/>
      <c r="AFJ146" s="8"/>
      <c r="AFK146" s="8"/>
      <c r="AFL146" s="8"/>
      <c r="AFM146" s="8"/>
      <c r="AFN146" s="8"/>
      <c r="AFO146" s="8"/>
      <c r="AFP146" s="8"/>
      <c r="AFQ146" s="8"/>
      <c r="AFR146" s="8"/>
      <c r="AFS146" s="8"/>
      <c r="AFT146" s="8"/>
      <c r="AFU146" s="8"/>
      <c r="AFV146" s="8"/>
      <c r="AFW146" s="8"/>
      <c r="AFX146" s="8"/>
      <c r="AFY146" s="8"/>
      <c r="AFZ146" s="8"/>
      <c r="AGA146" s="8"/>
      <c r="AGB146" s="8"/>
      <c r="AGC146" s="8"/>
      <c r="AGD146" s="8"/>
      <c r="AGE146" s="8"/>
      <c r="AGF146" s="8"/>
      <c r="AGG146" s="8"/>
      <c r="AGH146" s="8"/>
      <c r="AGI146" s="8"/>
      <c r="AGJ146" s="8"/>
      <c r="AGK146" s="8"/>
      <c r="AGL146" s="8"/>
      <c r="AGM146" s="8"/>
      <c r="AGN146" s="8"/>
      <c r="AGO146" s="8"/>
      <c r="AGP146" s="8"/>
      <c r="AGQ146" s="8"/>
      <c r="AGR146" s="8"/>
      <c r="AGS146" s="8"/>
      <c r="AGT146" s="8"/>
      <c r="AGU146" s="8"/>
      <c r="AGV146" s="8"/>
      <c r="AGW146" s="8"/>
      <c r="AGX146" s="8"/>
      <c r="AGY146" s="8"/>
      <c r="AGZ146" s="8"/>
      <c r="AHA146" s="8"/>
      <c r="AHB146" s="8"/>
      <c r="AHC146" s="8"/>
      <c r="AHD146" s="8"/>
      <c r="AHE146" s="8"/>
      <c r="AHF146" s="8"/>
      <c r="AHG146" s="8"/>
      <c r="AHH146" s="8"/>
      <c r="AHI146" s="8"/>
      <c r="AHJ146" s="8"/>
      <c r="AHK146" s="8"/>
      <c r="AHL146" s="8"/>
      <c r="AHM146" s="8"/>
      <c r="AHN146" s="8"/>
      <c r="AHO146" s="8"/>
      <c r="AHP146" s="8"/>
      <c r="AHQ146" s="8"/>
      <c r="AHR146" s="8"/>
      <c r="AHS146" s="8"/>
      <c r="AHT146" s="8"/>
      <c r="AHU146" s="8"/>
      <c r="AHV146" s="8"/>
      <c r="AHW146" s="8"/>
      <c r="AHX146" s="8"/>
      <c r="AHY146" s="8"/>
      <c r="AHZ146" s="8"/>
      <c r="AIA146" s="8"/>
      <c r="AIB146" s="8"/>
      <c r="AIC146" s="8"/>
      <c r="AID146" s="8"/>
      <c r="AIE146" s="8"/>
      <c r="AIF146" s="8"/>
      <c r="AIG146" s="8"/>
      <c r="AIH146" s="8"/>
      <c r="AII146" s="8"/>
      <c r="AIJ146" s="8"/>
      <c r="AIK146" s="8"/>
      <c r="AIL146" s="8"/>
      <c r="AIM146" s="8"/>
      <c r="AIN146" s="8"/>
      <c r="AIO146" s="8"/>
      <c r="AIP146" s="8"/>
      <c r="AIQ146" s="8"/>
      <c r="AIR146" s="8"/>
      <c r="AIS146" s="8"/>
      <c r="AIT146" s="8"/>
      <c r="AIU146" s="8"/>
      <c r="AIV146" s="8"/>
      <c r="AIW146" s="8"/>
      <c r="AIX146" s="8"/>
      <c r="AIY146" s="8"/>
      <c r="AIZ146" s="8"/>
      <c r="AJA146" s="8"/>
      <c r="AJB146" s="8"/>
      <c r="AJC146" s="8"/>
      <c r="AJD146" s="8"/>
      <c r="AJE146" s="8"/>
      <c r="AJF146" s="8"/>
      <c r="AJG146" s="8"/>
      <c r="AJH146" s="8"/>
      <c r="AJI146" s="8"/>
      <c r="AJJ146" s="8"/>
      <c r="AJK146" s="8"/>
      <c r="AJL146" s="8"/>
      <c r="AJM146" s="8"/>
      <c r="AJN146" s="8"/>
      <c r="AJO146" s="8"/>
      <c r="AJP146" s="8"/>
      <c r="AJQ146" s="8"/>
      <c r="AJR146" s="8"/>
      <c r="AJS146" s="8"/>
      <c r="AJT146" s="8"/>
      <c r="AJU146" s="8"/>
      <c r="AJV146" s="8"/>
      <c r="AJW146" s="8"/>
      <c r="AJX146" s="8"/>
      <c r="AJY146" s="8"/>
      <c r="AJZ146" s="8"/>
      <c r="AKA146" s="8"/>
      <c r="AKB146" s="8"/>
      <c r="AKC146" s="8"/>
      <c r="AKD146" s="8"/>
      <c r="AKE146" s="8"/>
      <c r="AKF146" s="8"/>
      <c r="AKG146" s="8"/>
      <c r="AKH146" s="8"/>
      <c r="AKI146" s="8"/>
      <c r="AKJ146" s="8"/>
      <c r="AKK146" s="8"/>
      <c r="AKL146" s="8"/>
      <c r="AKM146" s="8"/>
      <c r="AKN146" s="8"/>
      <c r="AKO146" s="8"/>
      <c r="AKP146" s="8"/>
      <c r="AKQ146" s="8"/>
      <c r="AKR146" s="8"/>
      <c r="AKS146" s="8"/>
      <c r="AKT146" s="8"/>
      <c r="AKU146" s="8"/>
      <c r="AKV146" s="8"/>
      <c r="AKW146" s="8"/>
      <c r="AKX146" s="8"/>
      <c r="AKY146" s="8"/>
      <c r="AKZ146" s="8"/>
      <c r="ALA146" s="8"/>
      <c r="ALB146" s="8"/>
      <c r="ALC146" s="8"/>
      <c r="ALD146" s="8"/>
      <c r="ALE146" s="8"/>
      <c r="ALF146" s="8"/>
      <c r="ALG146" s="8"/>
      <c r="ALH146" s="8"/>
      <c r="ALI146" s="8"/>
      <c r="ALJ146" s="8"/>
      <c r="ALK146" s="8"/>
      <c r="ALL146" s="8"/>
      <c r="ALM146" s="8"/>
      <c r="ALN146" s="8"/>
      <c r="ALO146" s="8"/>
      <c r="ALP146" s="8"/>
      <c r="ALQ146" s="8"/>
      <c r="ALR146" s="8"/>
      <c r="ALS146" s="8"/>
      <c r="ALT146" s="8"/>
      <c r="ALU146" s="8"/>
      <c r="ALV146" s="8"/>
      <c r="ALW146" s="8"/>
      <c r="ALX146" s="8"/>
      <c r="ALY146" s="8"/>
      <c r="ALZ146" s="8"/>
      <c r="AMA146" s="8"/>
      <c r="AMB146" s="8"/>
      <c r="AMC146" s="8"/>
      <c r="AMD146" s="8"/>
      <c r="AME146" s="8"/>
    </row>
    <row r="147" spans="1:1019" s="158" customFormat="1" ht="15.75">
      <c r="A147" s="224"/>
      <c r="B147" s="225"/>
      <c r="C147" s="236"/>
      <c r="D147" s="236"/>
      <c r="E147" s="236"/>
      <c r="F147" s="237"/>
      <c r="G147" s="228"/>
      <c r="H147" s="238"/>
      <c r="I147" s="230" t="b">
        <f t="shared" si="32"/>
        <v>0</v>
      </c>
      <c r="J147" s="231" t="e">
        <f>VLOOKUP(G147,'3. Fiche prépa conv APL_RS'!$B$33:$H$39,IF(LEFT(A147,3)="PLS",6,IF(LEFT(A147,4)="PLUS",2,IF(LEFT(A147,4)="PLAI",4))))</f>
        <v>#N/A</v>
      </c>
      <c r="K147" s="232"/>
      <c r="L147" s="232"/>
      <c r="M147" s="233">
        <f t="shared" si="30"/>
        <v>0</v>
      </c>
      <c r="N147" s="234"/>
      <c r="O147" s="233" t="str">
        <f>IF($A147="PLAI-adapté",IF($M$8=2,VLOOKUP($N147,Données!$H$6:$L$11,5,0),VLOOKUP($N147,Données!$H$6:$L$11,4,0)),"")</f>
        <v/>
      </c>
      <c r="P147" s="235" t="str">
        <f t="shared" si="31"/>
        <v/>
      </c>
      <c r="Q147" s="403" t="str">
        <f t="shared" si="33"/>
        <v/>
      </c>
      <c r="R147" s="209"/>
      <c r="S147" s="15"/>
      <c r="T147" s="8"/>
      <c r="U147" s="8"/>
      <c r="V147" s="8"/>
      <c r="W147" s="8"/>
      <c r="X147" s="50"/>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c r="IS147" s="8"/>
      <c r="IT147" s="8"/>
      <c r="IU147" s="8"/>
      <c r="IV147" s="8"/>
      <c r="IW147" s="8"/>
      <c r="IX147" s="8"/>
      <c r="IY147" s="8"/>
      <c r="IZ147" s="8"/>
      <c r="JA147" s="8"/>
      <c r="JB147" s="8"/>
      <c r="JC147" s="8"/>
      <c r="JD147" s="8"/>
      <c r="JE147" s="8"/>
      <c r="JF147" s="8"/>
      <c r="JG147" s="8"/>
      <c r="JH147" s="8"/>
      <c r="JI147" s="8"/>
      <c r="JJ147" s="8"/>
      <c r="JK147" s="8"/>
      <c r="JL147" s="8"/>
      <c r="JM147" s="8"/>
      <c r="JN147" s="8"/>
      <c r="JO147" s="8"/>
      <c r="JP147" s="8"/>
      <c r="JQ147" s="8"/>
      <c r="JR147" s="8"/>
      <c r="JS147" s="8"/>
      <c r="JT147" s="8"/>
      <c r="JU147" s="8"/>
      <c r="JV147" s="8"/>
      <c r="JW147" s="8"/>
      <c r="JX147" s="8"/>
      <c r="JY147" s="8"/>
      <c r="JZ147" s="8"/>
      <c r="KA147" s="8"/>
      <c r="KB147" s="8"/>
      <c r="KC147" s="8"/>
      <c r="KD147" s="8"/>
      <c r="KE147" s="8"/>
      <c r="KF147" s="8"/>
      <c r="KG147" s="8"/>
      <c r="KH147" s="8"/>
      <c r="KI147" s="8"/>
      <c r="KJ147" s="8"/>
      <c r="KK147" s="8"/>
      <c r="KL147" s="8"/>
      <c r="KM147" s="8"/>
      <c r="KN147" s="8"/>
      <c r="KO147" s="8"/>
      <c r="KP147" s="8"/>
      <c r="KQ147" s="8"/>
      <c r="KR147" s="8"/>
      <c r="KS147" s="8"/>
      <c r="KT147" s="8"/>
      <c r="KU147" s="8"/>
      <c r="KV147" s="8"/>
      <c r="KW147" s="8"/>
      <c r="KX147" s="8"/>
      <c r="KY147" s="8"/>
      <c r="KZ147" s="8"/>
      <c r="LA147" s="8"/>
      <c r="LB147" s="8"/>
      <c r="LC147" s="8"/>
      <c r="LD147" s="8"/>
      <c r="LE147" s="8"/>
      <c r="LF147" s="8"/>
      <c r="LG147" s="8"/>
      <c r="LH147" s="8"/>
      <c r="LI147" s="8"/>
      <c r="LJ147" s="8"/>
      <c r="LK147" s="8"/>
      <c r="LL147" s="8"/>
      <c r="LM147" s="8"/>
      <c r="LN147" s="8"/>
      <c r="LO147" s="8"/>
      <c r="LP147" s="8"/>
      <c r="LQ147" s="8"/>
      <c r="LR147" s="8"/>
      <c r="LS147" s="8"/>
      <c r="LT147" s="8"/>
      <c r="LU147" s="8"/>
      <c r="LV147" s="8"/>
      <c r="LW147" s="8"/>
      <c r="LX147" s="8"/>
      <c r="LY147" s="8"/>
      <c r="LZ147" s="8"/>
      <c r="MA147" s="8"/>
      <c r="MB147" s="8"/>
      <c r="MC147" s="8"/>
      <c r="MD147" s="8"/>
      <c r="ME147" s="8"/>
      <c r="MF147" s="8"/>
      <c r="MG147" s="8"/>
      <c r="MH147" s="8"/>
      <c r="MI147" s="8"/>
      <c r="MJ147" s="8"/>
      <c r="MK147" s="8"/>
      <c r="ML147" s="8"/>
      <c r="MM147" s="8"/>
      <c r="MN147" s="8"/>
      <c r="MO147" s="8"/>
      <c r="MP147" s="8"/>
      <c r="MQ147" s="8"/>
      <c r="MR147" s="8"/>
      <c r="MS147" s="8"/>
      <c r="MT147" s="8"/>
      <c r="MU147" s="8"/>
      <c r="MV147" s="8"/>
      <c r="MW147" s="8"/>
      <c r="MX147" s="8"/>
      <c r="MY147" s="8"/>
      <c r="MZ147" s="8"/>
      <c r="NA147" s="8"/>
      <c r="NB147" s="8"/>
      <c r="NC147" s="8"/>
      <c r="ND147" s="8"/>
      <c r="NE147" s="8"/>
      <c r="NF147" s="8"/>
      <c r="NG147" s="8"/>
      <c r="NH147" s="8"/>
      <c r="NI147" s="8"/>
      <c r="NJ147" s="8"/>
      <c r="NK147" s="8"/>
      <c r="NL147" s="8"/>
      <c r="NM147" s="8"/>
      <c r="NN147" s="8"/>
      <c r="NO147" s="8"/>
      <c r="NP147" s="8"/>
      <c r="NQ147" s="8"/>
      <c r="NR147" s="8"/>
      <c r="NS147" s="8"/>
      <c r="NT147" s="8"/>
      <c r="NU147" s="8"/>
      <c r="NV147" s="8"/>
      <c r="NW147" s="8"/>
      <c r="NX147" s="8"/>
      <c r="NY147" s="8"/>
      <c r="NZ147" s="8"/>
      <c r="OA147" s="8"/>
      <c r="OB147" s="8"/>
      <c r="OC147" s="8"/>
      <c r="OD147" s="8"/>
      <c r="OE147" s="8"/>
      <c r="OF147" s="8"/>
      <c r="OG147" s="8"/>
      <c r="OH147" s="8"/>
      <c r="OI147" s="8"/>
      <c r="OJ147" s="8"/>
      <c r="OK147" s="8"/>
      <c r="OL147" s="8"/>
      <c r="OM147" s="8"/>
      <c r="ON147" s="8"/>
      <c r="OO147" s="8"/>
      <c r="OP147" s="8"/>
      <c r="OQ147" s="8"/>
      <c r="OR147" s="8"/>
      <c r="OS147" s="8"/>
      <c r="OT147" s="8"/>
      <c r="OU147" s="8"/>
      <c r="OV147" s="8"/>
      <c r="OW147" s="8"/>
      <c r="OX147" s="8"/>
      <c r="OY147" s="8"/>
      <c r="OZ147" s="8"/>
      <c r="PA147" s="8"/>
      <c r="PB147" s="8"/>
      <c r="PC147" s="8"/>
      <c r="PD147" s="8"/>
      <c r="PE147" s="8"/>
      <c r="PF147" s="8"/>
      <c r="PG147" s="8"/>
      <c r="PH147" s="8"/>
      <c r="PI147" s="8"/>
      <c r="PJ147" s="8"/>
      <c r="PK147" s="8"/>
      <c r="PL147" s="8"/>
      <c r="PM147" s="8"/>
      <c r="PN147" s="8"/>
      <c r="PO147" s="8"/>
      <c r="PP147" s="8"/>
      <c r="PQ147" s="8"/>
      <c r="PR147" s="8"/>
      <c r="PS147" s="8"/>
      <c r="PT147" s="8"/>
      <c r="PU147" s="8"/>
      <c r="PV147" s="8"/>
      <c r="PW147" s="8"/>
      <c r="PX147" s="8"/>
      <c r="PY147" s="8"/>
      <c r="PZ147" s="8"/>
      <c r="QA147" s="8"/>
      <c r="QB147" s="8"/>
      <c r="QC147" s="8"/>
      <c r="QD147" s="8"/>
      <c r="QE147" s="8"/>
      <c r="QF147" s="8"/>
      <c r="QG147" s="8"/>
      <c r="QH147" s="8"/>
      <c r="QI147" s="8"/>
      <c r="QJ147" s="8"/>
      <c r="QK147" s="8"/>
      <c r="QL147" s="8"/>
      <c r="QM147" s="8"/>
      <c r="QN147" s="8"/>
      <c r="QO147" s="8"/>
      <c r="QP147" s="8"/>
      <c r="QQ147" s="8"/>
      <c r="QR147" s="8"/>
      <c r="QS147" s="8"/>
      <c r="QT147" s="8"/>
      <c r="QU147" s="8"/>
      <c r="QV147" s="8"/>
      <c r="QW147" s="8"/>
      <c r="QX147" s="8"/>
      <c r="QY147" s="8"/>
      <c r="QZ147" s="8"/>
      <c r="RA147" s="8"/>
      <c r="RB147" s="8"/>
      <c r="RC147" s="8"/>
      <c r="RD147" s="8"/>
      <c r="RE147" s="8"/>
      <c r="RF147" s="8"/>
      <c r="RG147" s="8"/>
      <c r="RH147" s="8"/>
      <c r="RI147" s="8"/>
      <c r="RJ147" s="8"/>
      <c r="RK147" s="8"/>
      <c r="RL147" s="8"/>
      <c r="RM147" s="8"/>
      <c r="RN147" s="8"/>
      <c r="RO147" s="8"/>
      <c r="RP147" s="8"/>
      <c r="RQ147" s="8"/>
      <c r="RR147" s="8"/>
      <c r="RS147" s="8"/>
      <c r="RT147" s="8"/>
      <c r="RU147" s="8"/>
      <c r="RV147" s="8"/>
      <c r="RW147" s="8"/>
      <c r="RX147" s="8"/>
      <c r="RY147" s="8"/>
      <c r="RZ147" s="8"/>
      <c r="SA147" s="8"/>
      <c r="SB147" s="8"/>
      <c r="SC147" s="8"/>
      <c r="SD147" s="8"/>
      <c r="SE147" s="8"/>
      <c r="SF147" s="8"/>
      <c r="SG147" s="8"/>
      <c r="SH147" s="8"/>
      <c r="SI147" s="8"/>
      <c r="SJ147" s="8"/>
      <c r="SK147" s="8"/>
      <c r="SL147" s="8"/>
      <c r="SM147" s="8"/>
      <c r="SN147" s="8"/>
      <c r="SO147" s="8"/>
      <c r="SP147" s="8"/>
      <c r="SQ147" s="8"/>
      <c r="SR147" s="8"/>
      <c r="SS147" s="8"/>
      <c r="ST147" s="8"/>
      <c r="SU147" s="8"/>
      <c r="SV147" s="8"/>
      <c r="SW147" s="8"/>
      <c r="SX147" s="8"/>
      <c r="SY147" s="8"/>
      <c r="SZ147" s="8"/>
      <c r="TA147" s="8"/>
      <c r="TB147" s="8"/>
      <c r="TC147" s="8"/>
      <c r="TD147" s="8"/>
      <c r="TE147" s="8"/>
      <c r="TF147" s="8"/>
      <c r="TG147" s="8"/>
      <c r="TH147" s="8"/>
      <c r="TI147" s="8"/>
      <c r="TJ147" s="8"/>
      <c r="TK147" s="8"/>
      <c r="TL147" s="8"/>
      <c r="TM147" s="8"/>
      <c r="TN147" s="8"/>
      <c r="TO147" s="8"/>
      <c r="TP147" s="8"/>
      <c r="TQ147" s="8"/>
      <c r="TR147" s="8"/>
      <c r="TS147" s="8"/>
      <c r="TT147" s="8"/>
      <c r="TU147" s="8"/>
      <c r="TV147" s="8"/>
      <c r="TW147" s="8"/>
      <c r="TX147" s="8"/>
      <c r="TY147" s="8"/>
      <c r="TZ147" s="8"/>
      <c r="UA147" s="8"/>
      <c r="UB147" s="8"/>
      <c r="UC147" s="8"/>
      <c r="UD147" s="8"/>
      <c r="UE147" s="8"/>
      <c r="UF147" s="8"/>
      <c r="UG147" s="8"/>
      <c r="UH147" s="8"/>
      <c r="UI147" s="8"/>
      <c r="UJ147" s="8"/>
      <c r="UK147" s="8"/>
      <c r="UL147" s="8"/>
      <c r="UM147" s="8"/>
      <c r="UN147" s="8"/>
      <c r="UO147" s="8"/>
      <c r="UP147" s="8"/>
      <c r="UQ147" s="8"/>
      <c r="UR147" s="8"/>
      <c r="US147" s="8"/>
      <c r="UT147" s="8"/>
      <c r="UU147" s="8"/>
      <c r="UV147" s="8"/>
      <c r="UW147" s="8"/>
      <c r="UX147" s="8"/>
      <c r="UY147" s="8"/>
      <c r="UZ147" s="8"/>
      <c r="VA147" s="8"/>
      <c r="VB147" s="8"/>
      <c r="VC147" s="8"/>
      <c r="VD147" s="8"/>
      <c r="VE147" s="8"/>
      <c r="VF147" s="8"/>
      <c r="VG147" s="8"/>
      <c r="VH147" s="8"/>
      <c r="VI147" s="8"/>
      <c r="VJ147" s="8"/>
      <c r="VK147" s="8"/>
      <c r="VL147" s="8"/>
      <c r="VM147" s="8"/>
      <c r="VN147" s="8"/>
      <c r="VO147" s="8"/>
      <c r="VP147" s="8"/>
      <c r="VQ147" s="8"/>
      <c r="VR147" s="8"/>
      <c r="VS147" s="8"/>
      <c r="VT147" s="8"/>
      <c r="VU147" s="8"/>
      <c r="VV147" s="8"/>
      <c r="VW147" s="8"/>
      <c r="VX147" s="8"/>
      <c r="VY147" s="8"/>
      <c r="VZ147" s="8"/>
      <c r="WA147" s="8"/>
      <c r="WB147" s="8"/>
      <c r="WC147" s="8"/>
      <c r="WD147" s="8"/>
      <c r="WE147" s="8"/>
      <c r="WF147" s="8"/>
      <c r="WG147" s="8"/>
      <c r="WH147" s="8"/>
      <c r="WI147" s="8"/>
      <c r="WJ147" s="8"/>
      <c r="WK147" s="8"/>
      <c r="WL147" s="8"/>
      <c r="WM147" s="8"/>
      <c r="WN147" s="8"/>
      <c r="WO147" s="8"/>
      <c r="WP147" s="8"/>
      <c r="WQ147" s="8"/>
      <c r="WR147" s="8"/>
      <c r="WS147" s="8"/>
      <c r="WT147" s="8"/>
      <c r="WU147" s="8"/>
      <c r="WV147" s="8"/>
      <c r="WW147" s="8"/>
      <c r="WX147" s="8"/>
      <c r="WY147" s="8"/>
      <c r="WZ147" s="8"/>
      <c r="XA147" s="8"/>
      <c r="XB147" s="8"/>
      <c r="XC147" s="8"/>
      <c r="XD147" s="8"/>
      <c r="XE147" s="8"/>
      <c r="XF147" s="8"/>
      <c r="XG147" s="8"/>
      <c r="XH147" s="8"/>
      <c r="XI147" s="8"/>
      <c r="XJ147" s="8"/>
      <c r="XK147" s="8"/>
      <c r="XL147" s="8"/>
      <c r="XM147" s="8"/>
      <c r="XN147" s="8"/>
      <c r="XO147" s="8"/>
      <c r="XP147" s="8"/>
      <c r="XQ147" s="8"/>
      <c r="XR147" s="8"/>
      <c r="XS147" s="8"/>
      <c r="XT147" s="8"/>
      <c r="XU147" s="8"/>
      <c r="XV147" s="8"/>
      <c r="XW147" s="8"/>
      <c r="XX147" s="8"/>
      <c r="XY147" s="8"/>
      <c r="XZ147" s="8"/>
      <c r="YA147" s="8"/>
      <c r="YB147" s="8"/>
      <c r="YC147" s="8"/>
      <c r="YD147" s="8"/>
      <c r="YE147" s="8"/>
      <c r="YF147" s="8"/>
      <c r="YG147" s="8"/>
      <c r="YH147" s="8"/>
      <c r="YI147" s="8"/>
      <c r="YJ147" s="8"/>
      <c r="YK147" s="8"/>
      <c r="YL147" s="8"/>
      <c r="YM147" s="8"/>
      <c r="YN147" s="8"/>
      <c r="YO147" s="8"/>
      <c r="YP147" s="8"/>
      <c r="YQ147" s="8"/>
      <c r="YR147" s="8"/>
      <c r="YS147" s="8"/>
      <c r="YT147" s="8"/>
      <c r="YU147" s="8"/>
      <c r="YV147" s="8"/>
      <c r="YW147" s="8"/>
      <c r="YX147" s="8"/>
      <c r="YY147" s="8"/>
      <c r="YZ147" s="8"/>
      <c r="ZA147" s="8"/>
      <c r="ZB147" s="8"/>
      <c r="ZC147" s="8"/>
      <c r="ZD147" s="8"/>
      <c r="ZE147" s="8"/>
      <c r="ZF147" s="8"/>
      <c r="ZG147" s="8"/>
      <c r="ZH147" s="8"/>
      <c r="ZI147" s="8"/>
      <c r="ZJ147" s="8"/>
      <c r="ZK147" s="8"/>
      <c r="ZL147" s="8"/>
      <c r="ZM147" s="8"/>
      <c r="ZN147" s="8"/>
      <c r="ZO147" s="8"/>
      <c r="ZP147" s="8"/>
      <c r="ZQ147" s="8"/>
      <c r="ZR147" s="8"/>
      <c r="ZS147" s="8"/>
      <c r="ZT147" s="8"/>
      <c r="ZU147" s="8"/>
      <c r="ZV147" s="8"/>
      <c r="ZW147" s="8"/>
      <c r="ZX147" s="8"/>
      <c r="ZY147" s="8"/>
      <c r="ZZ147" s="8"/>
      <c r="AAA147" s="8"/>
      <c r="AAB147" s="8"/>
      <c r="AAC147" s="8"/>
      <c r="AAD147" s="8"/>
      <c r="AAE147" s="8"/>
      <c r="AAF147" s="8"/>
      <c r="AAG147" s="8"/>
      <c r="AAH147" s="8"/>
      <c r="AAI147" s="8"/>
      <c r="AAJ147" s="8"/>
      <c r="AAK147" s="8"/>
      <c r="AAL147" s="8"/>
      <c r="AAM147" s="8"/>
      <c r="AAN147" s="8"/>
      <c r="AAO147" s="8"/>
      <c r="AAP147" s="8"/>
      <c r="AAQ147" s="8"/>
      <c r="AAR147" s="8"/>
      <c r="AAS147" s="8"/>
      <c r="AAT147" s="8"/>
      <c r="AAU147" s="8"/>
      <c r="AAV147" s="8"/>
      <c r="AAW147" s="8"/>
      <c r="AAX147" s="8"/>
      <c r="AAY147" s="8"/>
      <c r="AAZ147" s="8"/>
      <c r="ABA147" s="8"/>
      <c r="ABB147" s="8"/>
      <c r="ABC147" s="8"/>
      <c r="ABD147" s="8"/>
      <c r="ABE147" s="8"/>
      <c r="ABF147" s="8"/>
      <c r="ABG147" s="8"/>
      <c r="ABH147" s="8"/>
      <c r="ABI147" s="8"/>
      <c r="ABJ147" s="8"/>
      <c r="ABK147" s="8"/>
      <c r="ABL147" s="8"/>
      <c r="ABM147" s="8"/>
      <c r="ABN147" s="8"/>
      <c r="ABO147" s="8"/>
      <c r="ABP147" s="8"/>
      <c r="ABQ147" s="8"/>
      <c r="ABR147" s="8"/>
      <c r="ABS147" s="8"/>
      <c r="ABT147" s="8"/>
      <c r="ABU147" s="8"/>
      <c r="ABV147" s="8"/>
      <c r="ABW147" s="8"/>
      <c r="ABX147" s="8"/>
      <c r="ABY147" s="8"/>
      <c r="ABZ147" s="8"/>
      <c r="ACA147" s="8"/>
      <c r="ACB147" s="8"/>
      <c r="ACC147" s="8"/>
      <c r="ACD147" s="8"/>
      <c r="ACE147" s="8"/>
      <c r="ACF147" s="8"/>
      <c r="ACG147" s="8"/>
      <c r="ACH147" s="8"/>
      <c r="ACI147" s="8"/>
      <c r="ACJ147" s="8"/>
      <c r="ACK147" s="8"/>
      <c r="ACL147" s="8"/>
      <c r="ACM147" s="8"/>
      <c r="ACN147" s="8"/>
      <c r="ACO147" s="8"/>
      <c r="ACP147" s="8"/>
      <c r="ACQ147" s="8"/>
      <c r="ACR147" s="8"/>
      <c r="ACS147" s="8"/>
      <c r="ACT147" s="8"/>
      <c r="ACU147" s="8"/>
      <c r="ACV147" s="8"/>
      <c r="ACW147" s="8"/>
      <c r="ACX147" s="8"/>
      <c r="ACY147" s="8"/>
      <c r="ACZ147" s="8"/>
      <c r="ADA147" s="8"/>
      <c r="ADB147" s="8"/>
      <c r="ADC147" s="8"/>
      <c r="ADD147" s="8"/>
      <c r="ADE147" s="8"/>
      <c r="ADF147" s="8"/>
      <c r="ADG147" s="8"/>
      <c r="ADH147" s="8"/>
      <c r="ADI147" s="8"/>
      <c r="ADJ147" s="8"/>
      <c r="ADK147" s="8"/>
      <c r="ADL147" s="8"/>
      <c r="ADM147" s="8"/>
      <c r="ADN147" s="8"/>
      <c r="ADO147" s="8"/>
      <c r="ADP147" s="8"/>
      <c r="ADQ147" s="8"/>
      <c r="ADR147" s="8"/>
      <c r="ADS147" s="8"/>
      <c r="ADT147" s="8"/>
      <c r="ADU147" s="8"/>
      <c r="ADV147" s="8"/>
      <c r="ADW147" s="8"/>
      <c r="ADX147" s="8"/>
      <c r="ADY147" s="8"/>
      <c r="ADZ147" s="8"/>
      <c r="AEA147" s="8"/>
      <c r="AEB147" s="8"/>
      <c r="AEC147" s="8"/>
      <c r="AED147" s="8"/>
      <c r="AEE147" s="8"/>
      <c r="AEF147" s="8"/>
      <c r="AEG147" s="8"/>
      <c r="AEH147" s="8"/>
      <c r="AEI147" s="8"/>
      <c r="AEJ147" s="8"/>
      <c r="AEK147" s="8"/>
      <c r="AEL147" s="8"/>
      <c r="AEM147" s="8"/>
      <c r="AEN147" s="8"/>
      <c r="AEO147" s="8"/>
      <c r="AEP147" s="8"/>
      <c r="AEQ147" s="8"/>
      <c r="AER147" s="8"/>
      <c r="AES147" s="8"/>
      <c r="AET147" s="8"/>
      <c r="AEU147" s="8"/>
      <c r="AEV147" s="8"/>
      <c r="AEW147" s="8"/>
      <c r="AEX147" s="8"/>
      <c r="AEY147" s="8"/>
      <c r="AEZ147" s="8"/>
      <c r="AFA147" s="8"/>
      <c r="AFB147" s="8"/>
      <c r="AFC147" s="8"/>
      <c r="AFD147" s="8"/>
      <c r="AFE147" s="8"/>
      <c r="AFF147" s="8"/>
      <c r="AFG147" s="8"/>
      <c r="AFH147" s="8"/>
      <c r="AFI147" s="8"/>
      <c r="AFJ147" s="8"/>
      <c r="AFK147" s="8"/>
      <c r="AFL147" s="8"/>
      <c r="AFM147" s="8"/>
      <c r="AFN147" s="8"/>
      <c r="AFO147" s="8"/>
      <c r="AFP147" s="8"/>
      <c r="AFQ147" s="8"/>
      <c r="AFR147" s="8"/>
      <c r="AFS147" s="8"/>
      <c r="AFT147" s="8"/>
      <c r="AFU147" s="8"/>
      <c r="AFV147" s="8"/>
      <c r="AFW147" s="8"/>
      <c r="AFX147" s="8"/>
      <c r="AFY147" s="8"/>
      <c r="AFZ147" s="8"/>
      <c r="AGA147" s="8"/>
      <c r="AGB147" s="8"/>
      <c r="AGC147" s="8"/>
      <c r="AGD147" s="8"/>
      <c r="AGE147" s="8"/>
      <c r="AGF147" s="8"/>
      <c r="AGG147" s="8"/>
      <c r="AGH147" s="8"/>
      <c r="AGI147" s="8"/>
      <c r="AGJ147" s="8"/>
      <c r="AGK147" s="8"/>
      <c r="AGL147" s="8"/>
      <c r="AGM147" s="8"/>
      <c r="AGN147" s="8"/>
      <c r="AGO147" s="8"/>
      <c r="AGP147" s="8"/>
      <c r="AGQ147" s="8"/>
      <c r="AGR147" s="8"/>
      <c r="AGS147" s="8"/>
      <c r="AGT147" s="8"/>
      <c r="AGU147" s="8"/>
      <c r="AGV147" s="8"/>
      <c r="AGW147" s="8"/>
      <c r="AGX147" s="8"/>
      <c r="AGY147" s="8"/>
      <c r="AGZ147" s="8"/>
      <c r="AHA147" s="8"/>
      <c r="AHB147" s="8"/>
      <c r="AHC147" s="8"/>
      <c r="AHD147" s="8"/>
      <c r="AHE147" s="8"/>
      <c r="AHF147" s="8"/>
      <c r="AHG147" s="8"/>
      <c r="AHH147" s="8"/>
      <c r="AHI147" s="8"/>
      <c r="AHJ147" s="8"/>
      <c r="AHK147" s="8"/>
      <c r="AHL147" s="8"/>
      <c r="AHM147" s="8"/>
      <c r="AHN147" s="8"/>
      <c r="AHO147" s="8"/>
      <c r="AHP147" s="8"/>
      <c r="AHQ147" s="8"/>
      <c r="AHR147" s="8"/>
      <c r="AHS147" s="8"/>
      <c r="AHT147" s="8"/>
      <c r="AHU147" s="8"/>
      <c r="AHV147" s="8"/>
      <c r="AHW147" s="8"/>
      <c r="AHX147" s="8"/>
      <c r="AHY147" s="8"/>
      <c r="AHZ147" s="8"/>
      <c r="AIA147" s="8"/>
      <c r="AIB147" s="8"/>
      <c r="AIC147" s="8"/>
      <c r="AID147" s="8"/>
      <c r="AIE147" s="8"/>
      <c r="AIF147" s="8"/>
      <c r="AIG147" s="8"/>
      <c r="AIH147" s="8"/>
      <c r="AII147" s="8"/>
      <c r="AIJ147" s="8"/>
      <c r="AIK147" s="8"/>
      <c r="AIL147" s="8"/>
      <c r="AIM147" s="8"/>
      <c r="AIN147" s="8"/>
      <c r="AIO147" s="8"/>
      <c r="AIP147" s="8"/>
      <c r="AIQ147" s="8"/>
      <c r="AIR147" s="8"/>
      <c r="AIS147" s="8"/>
      <c r="AIT147" s="8"/>
      <c r="AIU147" s="8"/>
      <c r="AIV147" s="8"/>
      <c r="AIW147" s="8"/>
      <c r="AIX147" s="8"/>
      <c r="AIY147" s="8"/>
      <c r="AIZ147" s="8"/>
      <c r="AJA147" s="8"/>
      <c r="AJB147" s="8"/>
      <c r="AJC147" s="8"/>
      <c r="AJD147" s="8"/>
      <c r="AJE147" s="8"/>
      <c r="AJF147" s="8"/>
      <c r="AJG147" s="8"/>
      <c r="AJH147" s="8"/>
      <c r="AJI147" s="8"/>
      <c r="AJJ147" s="8"/>
      <c r="AJK147" s="8"/>
      <c r="AJL147" s="8"/>
      <c r="AJM147" s="8"/>
      <c r="AJN147" s="8"/>
      <c r="AJO147" s="8"/>
      <c r="AJP147" s="8"/>
      <c r="AJQ147" s="8"/>
      <c r="AJR147" s="8"/>
      <c r="AJS147" s="8"/>
      <c r="AJT147" s="8"/>
      <c r="AJU147" s="8"/>
      <c r="AJV147" s="8"/>
      <c r="AJW147" s="8"/>
      <c r="AJX147" s="8"/>
      <c r="AJY147" s="8"/>
      <c r="AJZ147" s="8"/>
      <c r="AKA147" s="8"/>
      <c r="AKB147" s="8"/>
      <c r="AKC147" s="8"/>
      <c r="AKD147" s="8"/>
      <c r="AKE147" s="8"/>
      <c r="AKF147" s="8"/>
      <c r="AKG147" s="8"/>
      <c r="AKH147" s="8"/>
      <c r="AKI147" s="8"/>
      <c r="AKJ147" s="8"/>
      <c r="AKK147" s="8"/>
      <c r="AKL147" s="8"/>
      <c r="AKM147" s="8"/>
      <c r="AKN147" s="8"/>
      <c r="AKO147" s="8"/>
      <c r="AKP147" s="8"/>
      <c r="AKQ147" s="8"/>
      <c r="AKR147" s="8"/>
      <c r="AKS147" s="8"/>
      <c r="AKT147" s="8"/>
      <c r="AKU147" s="8"/>
      <c r="AKV147" s="8"/>
      <c r="AKW147" s="8"/>
      <c r="AKX147" s="8"/>
      <c r="AKY147" s="8"/>
      <c r="AKZ147" s="8"/>
      <c r="ALA147" s="8"/>
      <c r="ALB147" s="8"/>
      <c r="ALC147" s="8"/>
      <c r="ALD147" s="8"/>
      <c r="ALE147" s="8"/>
      <c r="ALF147" s="8"/>
      <c r="ALG147" s="8"/>
      <c r="ALH147" s="8"/>
      <c r="ALI147" s="8"/>
      <c r="ALJ147" s="8"/>
      <c r="ALK147" s="8"/>
      <c r="ALL147" s="8"/>
      <c r="ALM147" s="8"/>
      <c r="ALN147" s="8"/>
      <c r="ALO147" s="8"/>
      <c r="ALP147" s="8"/>
      <c r="ALQ147" s="8"/>
      <c r="ALR147" s="8"/>
      <c r="ALS147" s="8"/>
      <c r="ALT147" s="8"/>
      <c r="ALU147" s="8"/>
      <c r="ALV147" s="8"/>
      <c r="ALW147" s="8"/>
      <c r="ALX147" s="8"/>
      <c r="ALY147" s="8"/>
      <c r="ALZ147" s="8"/>
      <c r="AMA147" s="8"/>
      <c r="AMB147" s="8"/>
      <c r="AMC147" s="8"/>
      <c r="AMD147" s="8"/>
      <c r="AME147" s="8"/>
    </row>
    <row r="148" spans="1:1019" s="158" customFormat="1" ht="15.75">
      <c r="A148" s="224"/>
      <c r="B148" s="225"/>
      <c r="C148" s="236"/>
      <c r="D148" s="236"/>
      <c r="E148" s="236"/>
      <c r="F148" s="237"/>
      <c r="G148" s="228"/>
      <c r="H148" s="238"/>
      <c r="I148" s="230" t="b">
        <f t="shared" si="32"/>
        <v>0</v>
      </c>
      <c r="J148" s="231" t="e">
        <f>VLOOKUP(G148,'3. Fiche prépa conv APL_RS'!$B$33:$H$39,IF(LEFT(A148,3)="PLS",6,IF(LEFT(A148,4)="PLUS",2,IF(LEFT(A148,4)="PLAI",4))))</f>
        <v>#N/A</v>
      </c>
      <c r="K148" s="232"/>
      <c r="L148" s="232"/>
      <c r="M148" s="233">
        <f t="shared" si="30"/>
        <v>0</v>
      </c>
      <c r="N148" s="234"/>
      <c r="O148" s="233" t="str">
        <f>IF($A148="PLAI-adapté",IF($M$8=2,VLOOKUP($N148,Données!$H$6:$L$11,5,0),VLOOKUP($N148,Données!$H$6:$L$11,4,0)),"")</f>
        <v/>
      </c>
      <c r="P148" s="235" t="str">
        <f t="shared" si="31"/>
        <v/>
      </c>
      <c r="Q148" s="403" t="str">
        <f t="shared" si="33"/>
        <v/>
      </c>
      <c r="R148" s="209"/>
      <c r="S148" s="15"/>
      <c r="T148" s="8"/>
      <c r="U148" s="8"/>
      <c r="V148" s="8"/>
      <c r="W148" s="8"/>
      <c r="X148" s="50"/>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c r="HH148" s="8"/>
      <c r="HI148" s="8"/>
      <c r="HJ148" s="8"/>
      <c r="HK148" s="8"/>
      <c r="HL148" s="8"/>
      <c r="HM148" s="8"/>
      <c r="HN148" s="8"/>
      <c r="HO148" s="8"/>
      <c r="HP148" s="8"/>
      <c r="HQ148" s="8"/>
      <c r="HR148" s="8"/>
      <c r="HS148" s="8"/>
      <c r="HT148" s="8"/>
      <c r="HU148" s="8"/>
      <c r="HV148" s="8"/>
      <c r="HW148" s="8"/>
      <c r="HX148" s="8"/>
      <c r="HY148" s="8"/>
      <c r="HZ148" s="8"/>
      <c r="IA148" s="8"/>
      <c r="IB148" s="8"/>
      <c r="IC148" s="8"/>
      <c r="ID148" s="8"/>
      <c r="IE148" s="8"/>
      <c r="IF148" s="8"/>
      <c r="IG148" s="8"/>
      <c r="IH148" s="8"/>
      <c r="II148" s="8"/>
      <c r="IJ148" s="8"/>
      <c r="IK148" s="8"/>
      <c r="IL148" s="8"/>
      <c r="IM148" s="8"/>
      <c r="IN148" s="8"/>
      <c r="IO148" s="8"/>
      <c r="IP148" s="8"/>
      <c r="IQ148" s="8"/>
      <c r="IR148" s="8"/>
      <c r="IS148" s="8"/>
      <c r="IT148" s="8"/>
      <c r="IU148" s="8"/>
      <c r="IV148" s="8"/>
      <c r="IW148" s="8"/>
      <c r="IX148" s="8"/>
      <c r="IY148" s="8"/>
      <c r="IZ148" s="8"/>
      <c r="JA148" s="8"/>
      <c r="JB148" s="8"/>
      <c r="JC148" s="8"/>
      <c r="JD148" s="8"/>
      <c r="JE148" s="8"/>
      <c r="JF148" s="8"/>
      <c r="JG148" s="8"/>
      <c r="JH148" s="8"/>
      <c r="JI148" s="8"/>
      <c r="JJ148" s="8"/>
      <c r="JK148" s="8"/>
      <c r="JL148" s="8"/>
      <c r="JM148" s="8"/>
      <c r="JN148" s="8"/>
      <c r="JO148" s="8"/>
      <c r="JP148" s="8"/>
      <c r="JQ148" s="8"/>
      <c r="JR148" s="8"/>
      <c r="JS148" s="8"/>
      <c r="JT148" s="8"/>
      <c r="JU148" s="8"/>
      <c r="JV148" s="8"/>
      <c r="JW148" s="8"/>
      <c r="JX148" s="8"/>
      <c r="JY148" s="8"/>
      <c r="JZ148" s="8"/>
      <c r="KA148" s="8"/>
      <c r="KB148" s="8"/>
      <c r="KC148" s="8"/>
      <c r="KD148" s="8"/>
      <c r="KE148" s="8"/>
      <c r="KF148" s="8"/>
      <c r="KG148" s="8"/>
      <c r="KH148" s="8"/>
      <c r="KI148" s="8"/>
      <c r="KJ148" s="8"/>
      <c r="KK148" s="8"/>
      <c r="KL148" s="8"/>
      <c r="KM148" s="8"/>
      <c r="KN148" s="8"/>
      <c r="KO148" s="8"/>
      <c r="KP148" s="8"/>
      <c r="KQ148" s="8"/>
      <c r="KR148" s="8"/>
      <c r="KS148" s="8"/>
      <c r="KT148" s="8"/>
      <c r="KU148" s="8"/>
      <c r="KV148" s="8"/>
      <c r="KW148" s="8"/>
      <c r="KX148" s="8"/>
      <c r="KY148" s="8"/>
      <c r="KZ148" s="8"/>
      <c r="LA148" s="8"/>
      <c r="LB148" s="8"/>
      <c r="LC148" s="8"/>
      <c r="LD148" s="8"/>
      <c r="LE148" s="8"/>
      <c r="LF148" s="8"/>
      <c r="LG148" s="8"/>
      <c r="LH148" s="8"/>
      <c r="LI148" s="8"/>
      <c r="LJ148" s="8"/>
      <c r="LK148" s="8"/>
      <c r="LL148" s="8"/>
      <c r="LM148" s="8"/>
      <c r="LN148" s="8"/>
      <c r="LO148" s="8"/>
      <c r="LP148" s="8"/>
      <c r="LQ148" s="8"/>
      <c r="LR148" s="8"/>
      <c r="LS148" s="8"/>
      <c r="LT148" s="8"/>
      <c r="LU148" s="8"/>
      <c r="LV148" s="8"/>
      <c r="LW148" s="8"/>
      <c r="LX148" s="8"/>
      <c r="LY148" s="8"/>
      <c r="LZ148" s="8"/>
      <c r="MA148" s="8"/>
      <c r="MB148" s="8"/>
      <c r="MC148" s="8"/>
      <c r="MD148" s="8"/>
      <c r="ME148" s="8"/>
      <c r="MF148" s="8"/>
      <c r="MG148" s="8"/>
      <c r="MH148" s="8"/>
      <c r="MI148" s="8"/>
      <c r="MJ148" s="8"/>
      <c r="MK148" s="8"/>
      <c r="ML148" s="8"/>
      <c r="MM148" s="8"/>
      <c r="MN148" s="8"/>
      <c r="MO148" s="8"/>
      <c r="MP148" s="8"/>
      <c r="MQ148" s="8"/>
      <c r="MR148" s="8"/>
      <c r="MS148" s="8"/>
      <c r="MT148" s="8"/>
      <c r="MU148" s="8"/>
      <c r="MV148" s="8"/>
      <c r="MW148" s="8"/>
      <c r="MX148" s="8"/>
      <c r="MY148" s="8"/>
      <c r="MZ148" s="8"/>
      <c r="NA148" s="8"/>
      <c r="NB148" s="8"/>
      <c r="NC148" s="8"/>
      <c r="ND148" s="8"/>
      <c r="NE148" s="8"/>
      <c r="NF148" s="8"/>
      <c r="NG148" s="8"/>
      <c r="NH148" s="8"/>
      <c r="NI148" s="8"/>
      <c r="NJ148" s="8"/>
      <c r="NK148" s="8"/>
      <c r="NL148" s="8"/>
      <c r="NM148" s="8"/>
      <c r="NN148" s="8"/>
      <c r="NO148" s="8"/>
      <c r="NP148" s="8"/>
      <c r="NQ148" s="8"/>
      <c r="NR148" s="8"/>
      <c r="NS148" s="8"/>
      <c r="NT148" s="8"/>
      <c r="NU148" s="8"/>
      <c r="NV148" s="8"/>
      <c r="NW148" s="8"/>
      <c r="NX148" s="8"/>
      <c r="NY148" s="8"/>
      <c r="NZ148" s="8"/>
      <c r="OA148" s="8"/>
      <c r="OB148" s="8"/>
      <c r="OC148" s="8"/>
      <c r="OD148" s="8"/>
      <c r="OE148" s="8"/>
      <c r="OF148" s="8"/>
      <c r="OG148" s="8"/>
      <c r="OH148" s="8"/>
      <c r="OI148" s="8"/>
      <c r="OJ148" s="8"/>
      <c r="OK148" s="8"/>
      <c r="OL148" s="8"/>
      <c r="OM148" s="8"/>
      <c r="ON148" s="8"/>
      <c r="OO148" s="8"/>
      <c r="OP148" s="8"/>
      <c r="OQ148" s="8"/>
      <c r="OR148" s="8"/>
      <c r="OS148" s="8"/>
      <c r="OT148" s="8"/>
      <c r="OU148" s="8"/>
      <c r="OV148" s="8"/>
      <c r="OW148" s="8"/>
      <c r="OX148" s="8"/>
      <c r="OY148" s="8"/>
      <c r="OZ148" s="8"/>
      <c r="PA148" s="8"/>
      <c r="PB148" s="8"/>
      <c r="PC148" s="8"/>
      <c r="PD148" s="8"/>
      <c r="PE148" s="8"/>
      <c r="PF148" s="8"/>
      <c r="PG148" s="8"/>
      <c r="PH148" s="8"/>
      <c r="PI148" s="8"/>
      <c r="PJ148" s="8"/>
      <c r="PK148" s="8"/>
      <c r="PL148" s="8"/>
      <c r="PM148" s="8"/>
      <c r="PN148" s="8"/>
      <c r="PO148" s="8"/>
      <c r="PP148" s="8"/>
      <c r="PQ148" s="8"/>
      <c r="PR148" s="8"/>
      <c r="PS148" s="8"/>
      <c r="PT148" s="8"/>
      <c r="PU148" s="8"/>
      <c r="PV148" s="8"/>
      <c r="PW148" s="8"/>
      <c r="PX148" s="8"/>
      <c r="PY148" s="8"/>
      <c r="PZ148" s="8"/>
      <c r="QA148" s="8"/>
      <c r="QB148" s="8"/>
      <c r="QC148" s="8"/>
      <c r="QD148" s="8"/>
      <c r="QE148" s="8"/>
      <c r="QF148" s="8"/>
      <c r="QG148" s="8"/>
      <c r="QH148" s="8"/>
      <c r="QI148" s="8"/>
      <c r="QJ148" s="8"/>
      <c r="QK148" s="8"/>
      <c r="QL148" s="8"/>
      <c r="QM148" s="8"/>
      <c r="QN148" s="8"/>
      <c r="QO148" s="8"/>
      <c r="QP148" s="8"/>
      <c r="QQ148" s="8"/>
      <c r="QR148" s="8"/>
      <c r="QS148" s="8"/>
      <c r="QT148" s="8"/>
      <c r="QU148" s="8"/>
      <c r="QV148" s="8"/>
      <c r="QW148" s="8"/>
      <c r="QX148" s="8"/>
      <c r="QY148" s="8"/>
      <c r="QZ148" s="8"/>
      <c r="RA148" s="8"/>
      <c r="RB148" s="8"/>
      <c r="RC148" s="8"/>
      <c r="RD148" s="8"/>
      <c r="RE148" s="8"/>
      <c r="RF148" s="8"/>
      <c r="RG148" s="8"/>
      <c r="RH148" s="8"/>
      <c r="RI148" s="8"/>
      <c r="RJ148" s="8"/>
      <c r="RK148" s="8"/>
      <c r="RL148" s="8"/>
      <c r="RM148" s="8"/>
      <c r="RN148" s="8"/>
      <c r="RO148" s="8"/>
      <c r="RP148" s="8"/>
      <c r="RQ148" s="8"/>
      <c r="RR148" s="8"/>
      <c r="RS148" s="8"/>
      <c r="RT148" s="8"/>
      <c r="RU148" s="8"/>
      <c r="RV148" s="8"/>
      <c r="RW148" s="8"/>
      <c r="RX148" s="8"/>
      <c r="RY148" s="8"/>
      <c r="RZ148" s="8"/>
      <c r="SA148" s="8"/>
      <c r="SB148" s="8"/>
      <c r="SC148" s="8"/>
      <c r="SD148" s="8"/>
      <c r="SE148" s="8"/>
      <c r="SF148" s="8"/>
      <c r="SG148" s="8"/>
      <c r="SH148" s="8"/>
      <c r="SI148" s="8"/>
      <c r="SJ148" s="8"/>
      <c r="SK148" s="8"/>
      <c r="SL148" s="8"/>
      <c r="SM148" s="8"/>
      <c r="SN148" s="8"/>
      <c r="SO148" s="8"/>
      <c r="SP148" s="8"/>
      <c r="SQ148" s="8"/>
      <c r="SR148" s="8"/>
      <c r="SS148" s="8"/>
      <c r="ST148" s="8"/>
      <c r="SU148" s="8"/>
      <c r="SV148" s="8"/>
      <c r="SW148" s="8"/>
      <c r="SX148" s="8"/>
      <c r="SY148" s="8"/>
      <c r="SZ148" s="8"/>
      <c r="TA148" s="8"/>
      <c r="TB148" s="8"/>
      <c r="TC148" s="8"/>
      <c r="TD148" s="8"/>
      <c r="TE148" s="8"/>
      <c r="TF148" s="8"/>
      <c r="TG148" s="8"/>
      <c r="TH148" s="8"/>
      <c r="TI148" s="8"/>
      <c r="TJ148" s="8"/>
      <c r="TK148" s="8"/>
      <c r="TL148" s="8"/>
      <c r="TM148" s="8"/>
      <c r="TN148" s="8"/>
      <c r="TO148" s="8"/>
      <c r="TP148" s="8"/>
      <c r="TQ148" s="8"/>
      <c r="TR148" s="8"/>
      <c r="TS148" s="8"/>
      <c r="TT148" s="8"/>
      <c r="TU148" s="8"/>
      <c r="TV148" s="8"/>
      <c r="TW148" s="8"/>
      <c r="TX148" s="8"/>
      <c r="TY148" s="8"/>
      <c r="TZ148" s="8"/>
      <c r="UA148" s="8"/>
      <c r="UB148" s="8"/>
      <c r="UC148" s="8"/>
      <c r="UD148" s="8"/>
      <c r="UE148" s="8"/>
      <c r="UF148" s="8"/>
      <c r="UG148" s="8"/>
      <c r="UH148" s="8"/>
      <c r="UI148" s="8"/>
      <c r="UJ148" s="8"/>
      <c r="UK148" s="8"/>
      <c r="UL148" s="8"/>
      <c r="UM148" s="8"/>
      <c r="UN148" s="8"/>
      <c r="UO148" s="8"/>
      <c r="UP148" s="8"/>
      <c r="UQ148" s="8"/>
      <c r="UR148" s="8"/>
      <c r="US148" s="8"/>
      <c r="UT148" s="8"/>
      <c r="UU148" s="8"/>
      <c r="UV148" s="8"/>
      <c r="UW148" s="8"/>
      <c r="UX148" s="8"/>
      <c r="UY148" s="8"/>
      <c r="UZ148" s="8"/>
      <c r="VA148" s="8"/>
      <c r="VB148" s="8"/>
      <c r="VC148" s="8"/>
      <c r="VD148" s="8"/>
      <c r="VE148" s="8"/>
      <c r="VF148" s="8"/>
      <c r="VG148" s="8"/>
      <c r="VH148" s="8"/>
      <c r="VI148" s="8"/>
      <c r="VJ148" s="8"/>
      <c r="VK148" s="8"/>
      <c r="VL148" s="8"/>
      <c r="VM148" s="8"/>
      <c r="VN148" s="8"/>
      <c r="VO148" s="8"/>
      <c r="VP148" s="8"/>
      <c r="VQ148" s="8"/>
      <c r="VR148" s="8"/>
      <c r="VS148" s="8"/>
      <c r="VT148" s="8"/>
      <c r="VU148" s="8"/>
      <c r="VV148" s="8"/>
      <c r="VW148" s="8"/>
      <c r="VX148" s="8"/>
      <c r="VY148" s="8"/>
      <c r="VZ148" s="8"/>
      <c r="WA148" s="8"/>
      <c r="WB148" s="8"/>
      <c r="WC148" s="8"/>
      <c r="WD148" s="8"/>
      <c r="WE148" s="8"/>
      <c r="WF148" s="8"/>
      <c r="WG148" s="8"/>
      <c r="WH148" s="8"/>
      <c r="WI148" s="8"/>
      <c r="WJ148" s="8"/>
      <c r="WK148" s="8"/>
      <c r="WL148" s="8"/>
      <c r="WM148" s="8"/>
      <c r="WN148" s="8"/>
      <c r="WO148" s="8"/>
      <c r="WP148" s="8"/>
      <c r="WQ148" s="8"/>
      <c r="WR148" s="8"/>
      <c r="WS148" s="8"/>
      <c r="WT148" s="8"/>
      <c r="WU148" s="8"/>
      <c r="WV148" s="8"/>
      <c r="WW148" s="8"/>
      <c r="WX148" s="8"/>
      <c r="WY148" s="8"/>
      <c r="WZ148" s="8"/>
      <c r="XA148" s="8"/>
      <c r="XB148" s="8"/>
      <c r="XC148" s="8"/>
      <c r="XD148" s="8"/>
      <c r="XE148" s="8"/>
      <c r="XF148" s="8"/>
      <c r="XG148" s="8"/>
      <c r="XH148" s="8"/>
      <c r="XI148" s="8"/>
      <c r="XJ148" s="8"/>
      <c r="XK148" s="8"/>
      <c r="XL148" s="8"/>
      <c r="XM148" s="8"/>
      <c r="XN148" s="8"/>
      <c r="XO148" s="8"/>
      <c r="XP148" s="8"/>
      <c r="XQ148" s="8"/>
      <c r="XR148" s="8"/>
      <c r="XS148" s="8"/>
      <c r="XT148" s="8"/>
      <c r="XU148" s="8"/>
      <c r="XV148" s="8"/>
      <c r="XW148" s="8"/>
      <c r="XX148" s="8"/>
      <c r="XY148" s="8"/>
      <c r="XZ148" s="8"/>
      <c r="YA148" s="8"/>
      <c r="YB148" s="8"/>
      <c r="YC148" s="8"/>
      <c r="YD148" s="8"/>
      <c r="YE148" s="8"/>
      <c r="YF148" s="8"/>
      <c r="YG148" s="8"/>
      <c r="YH148" s="8"/>
      <c r="YI148" s="8"/>
      <c r="YJ148" s="8"/>
      <c r="YK148" s="8"/>
      <c r="YL148" s="8"/>
      <c r="YM148" s="8"/>
      <c r="YN148" s="8"/>
      <c r="YO148" s="8"/>
      <c r="YP148" s="8"/>
      <c r="YQ148" s="8"/>
      <c r="YR148" s="8"/>
      <c r="YS148" s="8"/>
      <c r="YT148" s="8"/>
      <c r="YU148" s="8"/>
      <c r="YV148" s="8"/>
      <c r="YW148" s="8"/>
      <c r="YX148" s="8"/>
      <c r="YY148" s="8"/>
      <c r="YZ148" s="8"/>
      <c r="ZA148" s="8"/>
      <c r="ZB148" s="8"/>
      <c r="ZC148" s="8"/>
      <c r="ZD148" s="8"/>
      <c r="ZE148" s="8"/>
      <c r="ZF148" s="8"/>
      <c r="ZG148" s="8"/>
      <c r="ZH148" s="8"/>
      <c r="ZI148" s="8"/>
      <c r="ZJ148" s="8"/>
      <c r="ZK148" s="8"/>
      <c r="ZL148" s="8"/>
      <c r="ZM148" s="8"/>
      <c r="ZN148" s="8"/>
      <c r="ZO148" s="8"/>
      <c r="ZP148" s="8"/>
      <c r="ZQ148" s="8"/>
      <c r="ZR148" s="8"/>
      <c r="ZS148" s="8"/>
      <c r="ZT148" s="8"/>
      <c r="ZU148" s="8"/>
      <c r="ZV148" s="8"/>
      <c r="ZW148" s="8"/>
      <c r="ZX148" s="8"/>
      <c r="ZY148" s="8"/>
      <c r="ZZ148" s="8"/>
      <c r="AAA148" s="8"/>
      <c r="AAB148" s="8"/>
      <c r="AAC148" s="8"/>
      <c r="AAD148" s="8"/>
      <c r="AAE148" s="8"/>
      <c r="AAF148" s="8"/>
      <c r="AAG148" s="8"/>
      <c r="AAH148" s="8"/>
      <c r="AAI148" s="8"/>
      <c r="AAJ148" s="8"/>
      <c r="AAK148" s="8"/>
      <c r="AAL148" s="8"/>
      <c r="AAM148" s="8"/>
      <c r="AAN148" s="8"/>
      <c r="AAO148" s="8"/>
      <c r="AAP148" s="8"/>
      <c r="AAQ148" s="8"/>
      <c r="AAR148" s="8"/>
      <c r="AAS148" s="8"/>
      <c r="AAT148" s="8"/>
      <c r="AAU148" s="8"/>
      <c r="AAV148" s="8"/>
      <c r="AAW148" s="8"/>
      <c r="AAX148" s="8"/>
      <c r="AAY148" s="8"/>
      <c r="AAZ148" s="8"/>
      <c r="ABA148" s="8"/>
      <c r="ABB148" s="8"/>
      <c r="ABC148" s="8"/>
      <c r="ABD148" s="8"/>
      <c r="ABE148" s="8"/>
      <c r="ABF148" s="8"/>
      <c r="ABG148" s="8"/>
      <c r="ABH148" s="8"/>
      <c r="ABI148" s="8"/>
      <c r="ABJ148" s="8"/>
      <c r="ABK148" s="8"/>
      <c r="ABL148" s="8"/>
      <c r="ABM148" s="8"/>
      <c r="ABN148" s="8"/>
      <c r="ABO148" s="8"/>
      <c r="ABP148" s="8"/>
      <c r="ABQ148" s="8"/>
      <c r="ABR148" s="8"/>
      <c r="ABS148" s="8"/>
      <c r="ABT148" s="8"/>
      <c r="ABU148" s="8"/>
      <c r="ABV148" s="8"/>
      <c r="ABW148" s="8"/>
      <c r="ABX148" s="8"/>
      <c r="ABY148" s="8"/>
      <c r="ABZ148" s="8"/>
      <c r="ACA148" s="8"/>
      <c r="ACB148" s="8"/>
      <c r="ACC148" s="8"/>
      <c r="ACD148" s="8"/>
      <c r="ACE148" s="8"/>
      <c r="ACF148" s="8"/>
      <c r="ACG148" s="8"/>
      <c r="ACH148" s="8"/>
      <c r="ACI148" s="8"/>
      <c r="ACJ148" s="8"/>
      <c r="ACK148" s="8"/>
      <c r="ACL148" s="8"/>
      <c r="ACM148" s="8"/>
      <c r="ACN148" s="8"/>
      <c r="ACO148" s="8"/>
      <c r="ACP148" s="8"/>
      <c r="ACQ148" s="8"/>
      <c r="ACR148" s="8"/>
      <c r="ACS148" s="8"/>
      <c r="ACT148" s="8"/>
      <c r="ACU148" s="8"/>
      <c r="ACV148" s="8"/>
      <c r="ACW148" s="8"/>
      <c r="ACX148" s="8"/>
      <c r="ACY148" s="8"/>
      <c r="ACZ148" s="8"/>
      <c r="ADA148" s="8"/>
      <c r="ADB148" s="8"/>
      <c r="ADC148" s="8"/>
      <c r="ADD148" s="8"/>
      <c r="ADE148" s="8"/>
      <c r="ADF148" s="8"/>
      <c r="ADG148" s="8"/>
      <c r="ADH148" s="8"/>
      <c r="ADI148" s="8"/>
      <c r="ADJ148" s="8"/>
      <c r="ADK148" s="8"/>
      <c r="ADL148" s="8"/>
      <c r="ADM148" s="8"/>
      <c r="ADN148" s="8"/>
      <c r="ADO148" s="8"/>
      <c r="ADP148" s="8"/>
      <c r="ADQ148" s="8"/>
      <c r="ADR148" s="8"/>
      <c r="ADS148" s="8"/>
      <c r="ADT148" s="8"/>
      <c r="ADU148" s="8"/>
      <c r="ADV148" s="8"/>
      <c r="ADW148" s="8"/>
      <c r="ADX148" s="8"/>
      <c r="ADY148" s="8"/>
      <c r="ADZ148" s="8"/>
      <c r="AEA148" s="8"/>
      <c r="AEB148" s="8"/>
      <c r="AEC148" s="8"/>
      <c r="AED148" s="8"/>
      <c r="AEE148" s="8"/>
      <c r="AEF148" s="8"/>
      <c r="AEG148" s="8"/>
      <c r="AEH148" s="8"/>
      <c r="AEI148" s="8"/>
      <c r="AEJ148" s="8"/>
      <c r="AEK148" s="8"/>
      <c r="AEL148" s="8"/>
      <c r="AEM148" s="8"/>
      <c r="AEN148" s="8"/>
      <c r="AEO148" s="8"/>
      <c r="AEP148" s="8"/>
      <c r="AEQ148" s="8"/>
      <c r="AER148" s="8"/>
      <c r="AES148" s="8"/>
      <c r="AET148" s="8"/>
      <c r="AEU148" s="8"/>
      <c r="AEV148" s="8"/>
      <c r="AEW148" s="8"/>
      <c r="AEX148" s="8"/>
      <c r="AEY148" s="8"/>
      <c r="AEZ148" s="8"/>
      <c r="AFA148" s="8"/>
      <c r="AFB148" s="8"/>
      <c r="AFC148" s="8"/>
      <c r="AFD148" s="8"/>
      <c r="AFE148" s="8"/>
      <c r="AFF148" s="8"/>
      <c r="AFG148" s="8"/>
      <c r="AFH148" s="8"/>
      <c r="AFI148" s="8"/>
      <c r="AFJ148" s="8"/>
      <c r="AFK148" s="8"/>
      <c r="AFL148" s="8"/>
      <c r="AFM148" s="8"/>
      <c r="AFN148" s="8"/>
      <c r="AFO148" s="8"/>
      <c r="AFP148" s="8"/>
      <c r="AFQ148" s="8"/>
      <c r="AFR148" s="8"/>
      <c r="AFS148" s="8"/>
      <c r="AFT148" s="8"/>
      <c r="AFU148" s="8"/>
      <c r="AFV148" s="8"/>
      <c r="AFW148" s="8"/>
      <c r="AFX148" s="8"/>
      <c r="AFY148" s="8"/>
      <c r="AFZ148" s="8"/>
      <c r="AGA148" s="8"/>
      <c r="AGB148" s="8"/>
      <c r="AGC148" s="8"/>
      <c r="AGD148" s="8"/>
      <c r="AGE148" s="8"/>
      <c r="AGF148" s="8"/>
      <c r="AGG148" s="8"/>
      <c r="AGH148" s="8"/>
      <c r="AGI148" s="8"/>
      <c r="AGJ148" s="8"/>
      <c r="AGK148" s="8"/>
      <c r="AGL148" s="8"/>
      <c r="AGM148" s="8"/>
      <c r="AGN148" s="8"/>
      <c r="AGO148" s="8"/>
      <c r="AGP148" s="8"/>
      <c r="AGQ148" s="8"/>
      <c r="AGR148" s="8"/>
      <c r="AGS148" s="8"/>
      <c r="AGT148" s="8"/>
      <c r="AGU148" s="8"/>
      <c r="AGV148" s="8"/>
      <c r="AGW148" s="8"/>
      <c r="AGX148" s="8"/>
      <c r="AGY148" s="8"/>
      <c r="AGZ148" s="8"/>
      <c r="AHA148" s="8"/>
      <c r="AHB148" s="8"/>
      <c r="AHC148" s="8"/>
      <c r="AHD148" s="8"/>
      <c r="AHE148" s="8"/>
      <c r="AHF148" s="8"/>
      <c r="AHG148" s="8"/>
      <c r="AHH148" s="8"/>
      <c r="AHI148" s="8"/>
      <c r="AHJ148" s="8"/>
      <c r="AHK148" s="8"/>
      <c r="AHL148" s="8"/>
      <c r="AHM148" s="8"/>
      <c r="AHN148" s="8"/>
      <c r="AHO148" s="8"/>
      <c r="AHP148" s="8"/>
      <c r="AHQ148" s="8"/>
      <c r="AHR148" s="8"/>
      <c r="AHS148" s="8"/>
      <c r="AHT148" s="8"/>
      <c r="AHU148" s="8"/>
      <c r="AHV148" s="8"/>
      <c r="AHW148" s="8"/>
      <c r="AHX148" s="8"/>
      <c r="AHY148" s="8"/>
      <c r="AHZ148" s="8"/>
      <c r="AIA148" s="8"/>
      <c r="AIB148" s="8"/>
      <c r="AIC148" s="8"/>
      <c r="AID148" s="8"/>
      <c r="AIE148" s="8"/>
      <c r="AIF148" s="8"/>
      <c r="AIG148" s="8"/>
      <c r="AIH148" s="8"/>
      <c r="AII148" s="8"/>
      <c r="AIJ148" s="8"/>
      <c r="AIK148" s="8"/>
      <c r="AIL148" s="8"/>
      <c r="AIM148" s="8"/>
      <c r="AIN148" s="8"/>
      <c r="AIO148" s="8"/>
      <c r="AIP148" s="8"/>
      <c r="AIQ148" s="8"/>
      <c r="AIR148" s="8"/>
      <c r="AIS148" s="8"/>
      <c r="AIT148" s="8"/>
      <c r="AIU148" s="8"/>
      <c r="AIV148" s="8"/>
      <c r="AIW148" s="8"/>
      <c r="AIX148" s="8"/>
      <c r="AIY148" s="8"/>
      <c r="AIZ148" s="8"/>
      <c r="AJA148" s="8"/>
      <c r="AJB148" s="8"/>
      <c r="AJC148" s="8"/>
      <c r="AJD148" s="8"/>
      <c r="AJE148" s="8"/>
      <c r="AJF148" s="8"/>
      <c r="AJG148" s="8"/>
      <c r="AJH148" s="8"/>
      <c r="AJI148" s="8"/>
      <c r="AJJ148" s="8"/>
      <c r="AJK148" s="8"/>
      <c r="AJL148" s="8"/>
      <c r="AJM148" s="8"/>
      <c r="AJN148" s="8"/>
      <c r="AJO148" s="8"/>
      <c r="AJP148" s="8"/>
      <c r="AJQ148" s="8"/>
      <c r="AJR148" s="8"/>
      <c r="AJS148" s="8"/>
      <c r="AJT148" s="8"/>
      <c r="AJU148" s="8"/>
      <c r="AJV148" s="8"/>
      <c r="AJW148" s="8"/>
      <c r="AJX148" s="8"/>
      <c r="AJY148" s="8"/>
      <c r="AJZ148" s="8"/>
      <c r="AKA148" s="8"/>
      <c r="AKB148" s="8"/>
      <c r="AKC148" s="8"/>
      <c r="AKD148" s="8"/>
      <c r="AKE148" s="8"/>
      <c r="AKF148" s="8"/>
      <c r="AKG148" s="8"/>
      <c r="AKH148" s="8"/>
      <c r="AKI148" s="8"/>
      <c r="AKJ148" s="8"/>
      <c r="AKK148" s="8"/>
      <c r="AKL148" s="8"/>
      <c r="AKM148" s="8"/>
      <c r="AKN148" s="8"/>
      <c r="AKO148" s="8"/>
      <c r="AKP148" s="8"/>
      <c r="AKQ148" s="8"/>
      <c r="AKR148" s="8"/>
      <c r="AKS148" s="8"/>
      <c r="AKT148" s="8"/>
      <c r="AKU148" s="8"/>
      <c r="AKV148" s="8"/>
      <c r="AKW148" s="8"/>
      <c r="AKX148" s="8"/>
      <c r="AKY148" s="8"/>
      <c r="AKZ148" s="8"/>
      <c r="ALA148" s="8"/>
      <c r="ALB148" s="8"/>
      <c r="ALC148" s="8"/>
      <c r="ALD148" s="8"/>
      <c r="ALE148" s="8"/>
      <c r="ALF148" s="8"/>
      <c r="ALG148" s="8"/>
      <c r="ALH148" s="8"/>
      <c r="ALI148" s="8"/>
      <c r="ALJ148" s="8"/>
      <c r="ALK148" s="8"/>
      <c r="ALL148" s="8"/>
      <c r="ALM148" s="8"/>
      <c r="ALN148" s="8"/>
      <c r="ALO148" s="8"/>
      <c r="ALP148" s="8"/>
      <c r="ALQ148" s="8"/>
      <c r="ALR148" s="8"/>
      <c r="ALS148" s="8"/>
      <c r="ALT148" s="8"/>
      <c r="ALU148" s="8"/>
      <c r="ALV148" s="8"/>
      <c r="ALW148" s="8"/>
      <c r="ALX148" s="8"/>
      <c r="ALY148" s="8"/>
      <c r="ALZ148" s="8"/>
      <c r="AMA148" s="8"/>
      <c r="AMB148" s="8"/>
      <c r="AMC148" s="8"/>
      <c r="AMD148" s="8"/>
      <c r="AME148" s="8"/>
    </row>
    <row r="149" spans="1:1019" s="158" customFormat="1" ht="15.75">
      <c r="A149" s="224"/>
      <c r="B149" s="225"/>
      <c r="C149" s="236"/>
      <c r="D149" s="236"/>
      <c r="E149" s="236"/>
      <c r="F149" s="237"/>
      <c r="G149" s="228"/>
      <c r="H149" s="238"/>
      <c r="I149" s="230" t="b">
        <f t="shared" si="32"/>
        <v>0</v>
      </c>
      <c r="J149" s="231" t="e">
        <f>VLOOKUP(G149,'3. Fiche prépa conv APL_RS'!$B$33:$H$39,IF(LEFT(A149,3)="PLS",6,IF(LEFT(A149,4)="PLUS",2,IF(LEFT(A149,4)="PLAI",4))))</f>
        <v>#N/A</v>
      </c>
      <c r="K149" s="232"/>
      <c r="L149" s="232"/>
      <c r="M149" s="233">
        <f t="shared" si="30"/>
        <v>0</v>
      </c>
      <c r="N149" s="234"/>
      <c r="O149" s="233" t="str">
        <f>IF($A149="PLAI-adapté",IF($M$8=2,VLOOKUP($N149,Données!$H$6:$L$11,5,0),VLOOKUP($N149,Données!$H$6:$L$11,4,0)),"")</f>
        <v/>
      </c>
      <c r="P149" s="235" t="str">
        <f t="shared" si="31"/>
        <v/>
      </c>
      <c r="Q149" s="403" t="str">
        <f t="shared" si="33"/>
        <v/>
      </c>
      <c r="R149" s="209"/>
      <c r="S149" s="15"/>
      <c r="T149" s="8"/>
      <c r="U149" s="8"/>
      <c r="V149" s="8"/>
      <c r="W149" s="8"/>
      <c r="X149" s="50"/>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c r="IX149" s="8"/>
      <c r="IY149" s="8"/>
      <c r="IZ149" s="8"/>
      <c r="JA149" s="8"/>
      <c r="JB149" s="8"/>
      <c r="JC149" s="8"/>
      <c r="JD149" s="8"/>
      <c r="JE149" s="8"/>
      <c r="JF149" s="8"/>
      <c r="JG149" s="8"/>
      <c r="JH149" s="8"/>
      <c r="JI149" s="8"/>
      <c r="JJ149" s="8"/>
      <c r="JK149" s="8"/>
      <c r="JL149" s="8"/>
      <c r="JM149" s="8"/>
      <c r="JN149" s="8"/>
      <c r="JO149" s="8"/>
      <c r="JP149" s="8"/>
      <c r="JQ149" s="8"/>
      <c r="JR149" s="8"/>
      <c r="JS149" s="8"/>
      <c r="JT149" s="8"/>
      <c r="JU149" s="8"/>
      <c r="JV149" s="8"/>
      <c r="JW149" s="8"/>
      <c r="JX149" s="8"/>
      <c r="JY149" s="8"/>
      <c r="JZ149" s="8"/>
      <c r="KA149" s="8"/>
      <c r="KB149" s="8"/>
      <c r="KC149" s="8"/>
      <c r="KD149" s="8"/>
      <c r="KE149" s="8"/>
      <c r="KF149" s="8"/>
      <c r="KG149" s="8"/>
      <c r="KH149" s="8"/>
      <c r="KI149" s="8"/>
      <c r="KJ149" s="8"/>
      <c r="KK149" s="8"/>
      <c r="KL149" s="8"/>
      <c r="KM149" s="8"/>
      <c r="KN149" s="8"/>
      <c r="KO149" s="8"/>
      <c r="KP149" s="8"/>
      <c r="KQ149" s="8"/>
      <c r="KR149" s="8"/>
      <c r="KS149" s="8"/>
      <c r="KT149" s="8"/>
      <c r="KU149" s="8"/>
      <c r="KV149" s="8"/>
      <c r="KW149" s="8"/>
      <c r="KX149" s="8"/>
      <c r="KY149" s="8"/>
      <c r="KZ149" s="8"/>
      <c r="LA149" s="8"/>
      <c r="LB149" s="8"/>
      <c r="LC149" s="8"/>
      <c r="LD149" s="8"/>
      <c r="LE149" s="8"/>
      <c r="LF149" s="8"/>
      <c r="LG149" s="8"/>
      <c r="LH149" s="8"/>
      <c r="LI149" s="8"/>
      <c r="LJ149" s="8"/>
      <c r="LK149" s="8"/>
      <c r="LL149" s="8"/>
      <c r="LM149" s="8"/>
      <c r="LN149" s="8"/>
      <c r="LO149" s="8"/>
      <c r="LP149" s="8"/>
      <c r="LQ149" s="8"/>
      <c r="LR149" s="8"/>
      <c r="LS149" s="8"/>
      <c r="LT149" s="8"/>
      <c r="LU149" s="8"/>
      <c r="LV149" s="8"/>
      <c r="LW149" s="8"/>
      <c r="LX149" s="8"/>
      <c r="LY149" s="8"/>
      <c r="LZ149" s="8"/>
      <c r="MA149" s="8"/>
      <c r="MB149" s="8"/>
      <c r="MC149" s="8"/>
      <c r="MD149" s="8"/>
      <c r="ME149" s="8"/>
      <c r="MF149" s="8"/>
      <c r="MG149" s="8"/>
      <c r="MH149" s="8"/>
      <c r="MI149" s="8"/>
      <c r="MJ149" s="8"/>
      <c r="MK149" s="8"/>
      <c r="ML149" s="8"/>
      <c r="MM149" s="8"/>
      <c r="MN149" s="8"/>
      <c r="MO149" s="8"/>
      <c r="MP149" s="8"/>
      <c r="MQ149" s="8"/>
      <c r="MR149" s="8"/>
      <c r="MS149" s="8"/>
      <c r="MT149" s="8"/>
      <c r="MU149" s="8"/>
      <c r="MV149" s="8"/>
      <c r="MW149" s="8"/>
      <c r="MX149" s="8"/>
      <c r="MY149" s="8"/>
      <c r="MZ149" s="8"/>
      <c r="NA149" s="8"/>
      <c r="NB149" s="8"/>
      <c r="NC149" s="8"/>
      <c r="ND149" s="8"/>
      <c r="NE149" s="8"/>
      <c r="NF149" s="8"/>
      <c r="NG149" s="8"/>
      <c r="NH149" s="8"/>
      <c r="NI149" s="8"/>
      <c r="NJ149" s="8"/>
      <c r="NK149" s="8"/>
      <c r="NL149" s="8"/>
      <c r="NM149" s="8"/>
      <c r="NN149" s="8"/>
      <c r="NO149" s="8"/>
      <c r="NP149" s="8"/>
      <c r="NQ149" s="8"/>
      <c r="NR149" s="8"/>
      <c r="NS149" s="8"/>
      <c r="NT149" s="8"/>
      <c r="NU149" s="8"/>
      <c r="NV149" s="8"/>
      <c r="NW149" s="8"/>
      <c r="NX149" s="8"/>
      <c r="NY149" s="8"/>
      <c r="NZ149" s="8"/>
      <c r="OA149" s="8"/>
      <c r="OB149" s="8"/>
      <c r="OC149" s="8"/>
      <c r="OD149" s="8"/>
      <c r="OE149" s="8"/>
      <c r="OF149" s="8"/>
      <c r="OG149" s="8"/>
      <c r="OH149" s="8"/>
      <c r="OI149" s="8"/>
      <c r="OJ149" s="8"/>
      <c r="OK149" s="8"/>
      <c r="OL149" s="8"/>
      <c r="OM149" s="8"/>
      <c r="ON149" s="8"/>
      <c r="OO149" s="8"/>
      <c r="OP149" s="8"/>
      <c r="OQ149" s="8"/>
      <c r="OR149" s="8"/>
      <c r="OS149" s="8"/>
      <c r="OT149" s="8"/>
      <c r="OU149" s="8"/>
      <c r="OV149" s="8"/>
      <c r="OW149" s="8"/>
      <c r="OX149" s="8"/>
      <c r="OY149" s="8"/>
      <c r="OZ149" s="8"/>
      <c r="PA149" s="8"/>
      <c r="PB149" s="8"/>
      <c r="PC149" s="8"/>
      <c r="PD149" s="8"/>
      <c r="PE149" s="8"/>
      <c r="PF149" s="8"/>
      <c r="PG149" s="8"/>
      <c r="PH149" s="8"/>
      <c r="PI149" s="8"/>
      <c r="PJ149" s="8"/>
      <c r="PK149" s="8"/>
      <c r="PL149" s="8"/>
      <c r="PM149" s="8"/>
      <c r="PN149" s="8"/>
      <c r="PO149" s="8"/>
      <c r="PP149" s="8"/>
      <c r="PQ149" s="8"/>
      <c r="PR149" s="8"/>
      <c r="PS149" s="8"/>
      <c r="PT149" s="8"/>
      <c r="PU149" s="8"/>
      <c r="PV149" s="8"/>
      <c r="PW149" s="8"/>
      <c r="PX149" s="8"/>
      <c r="PY149" s="8"/>
      <c r="PZ149" s="8"/>
      <c r="QA149" s="8"/>
      <c r="QB149" s="8"/>
      <c r="QC149" s="8"/>
      <c r="QD149" s="8"/>
      <c r="QE149" s="8"/>
      <c r="QF149" s="8"/>
      <c r="QG149" s="8"/>
      <c r="QH149" s="8"/>
      <c r="QI149" s="8"/>
      <c r="QJ149" s="8"/>
      <c r="QK149" s="8"/>
      <c r="QL149" s="8"/>
      <c r="QM149" s="8"/>
      <c r="QN149" s="8"/>
      <c r="QO149" s="8"/>
      <c r="QP149" s="8"/>
      <c r="QQ149" s="8"/>
      <c r="QR149" s="8"/>
      <c r="QS149" s="8"/>
      <c r="QT149" s="8"/>
      <c r="QU149" s="8"/>
      <c r="QV149" s="8"/>
      <c r="QW149" s="8"/>
      <c r="QX149" s="8"/>
      <c r="QY149" s="8"/>
      <c r="QZ149" s="8"/>
      <c r="RA149" s="8"/>
      <c r="RB149" s="8"/>
      <c r="RC149" s="8"/>
      <c r="RD149" s="8"/>
      <c r="RE149" s="8"/>
      <c r="RF149" s="8"/>
      <c r="RG149" s="8"/>
      <c r="RH149" s="8"/>
      <c r="RI149" s="8"/>
      <c r="RJ149" s="8"/>
      <c r="RK149" s="8"/>
      <c r="RL149" s="8"/>
      <c r="RM149" s="8"/>
      <c r="RN149" s="8"/>
      <c r="RO149" s="8"/>
      <c r="RP149" s="8"/>
      <c r="RQ149" s="8"/>
      <c r="RR149" s="8"/>
      <c r="RS149" s="8"/>
      <c r="RT149" s="8"/>
      <c r="RU149" s="8"/>
      <c r="RV149" s="8"/>
      <c r="RW149" s="8"/>
      <c r="RX149" s="8"/>
      <c r="RY149" s="8"/>
      <c r="RZ149" s="8"/>
      <c r="SA149" s="8"/>
      <c r="SB149" s="8"/>
      <c r="SC149" s="8"/>
      <c r="SD149" s="8"/>
      <c r="SE149" s="8"/>
      <c r="SF149" s="8"/>
      <c r="SG149" s="8"/>
      <c r="SH149" s="8"/>
      <c r="SI149" s="8"/>
      <c r="SJ149" s="8"/>
      <c r="SK149" s="8"/>
      <c r="SL149" s="8"/>
      <c r="SM149" s="8"/>
      <c r="SN149" s="8"/>
      <c r="SO149" s="8"/>
      <c r="SP149" s="8"/>
      <c r="SQ149" s="8"/>
      <c r="SR149" s="8"/>
      <c r="SS149" s="8"/>
      <c r="ST149" s="8"/>
      <c r="SU149" s="8"/>
      <c r="SV149" s="8"/>
      <c r="SW149" s="8"/>
      <c r="SX149" s="8"/>
      <c r="SY149" s="8"/>
      <c r="SZ149" s="8"/>
      <c r="TA149" s="8"/>
      <c r="TB149" s="8"/>
      <c r="TC149" s="8"/>
      <c r="TD149" s="8"/>
      <c r="TE149" s="8"/>
      <c r="TF149" s="8"/>
      <c r="TG149" s="8"/>
      <c r="TH149" s="8"/>
      <c r="TI149" s="8"/>
      <c r="TJ149" s="8"/>
      <c r="TK149" s="8"/>
      <c r="TL149" s="8"/>
      <c r="TM149" s="8"/>
      <c r="TN149" s="8"/>
      <c r="TO149" s="8"/>
      <c r="TP149" s="8"/>
      <c r="TQ149" s="8"/>
      <c r="TR149" s="8"/>
      <c r="TS149" s="8"/>
      <c r="TT149" s="8"/>
      <c r="TU149" s="8"/>
      <c r="TV149" s="8"/>
      <c r="TW149" s="8"/>
      <c r="TX149" s="8"/>
      <c r="TY149" s="8"/>
      <c r="TZ149" s="8"/>
      <c r="UA149" s="8"/>
      <c r="UB149" s="8"/>
      <c r="UC149" s="8"/>
      <c r="UD149" s="8"/>
      <c r="UE149" s="8"/>
      <c r="UF149" s="8"/>
      <c r="UG149" s="8"/>
      <c r="UH149" s="8"/>
      <c r="UI149" s="8"/>
      <c r="UJ149" s="8"/>
      <c r="UK149" s="8"/>
      <c r="UL149" s="8"/>
      <c r="UM149" s="8"/>
      <c r="UN149" s="8"/>
      <c r="UO149" s="8"/>
      <c r="UP149" s="8"/>
      <c r="UQ149" s="8"/>
      <c r="UR149" s="8"/>
      <c r="US149" s="8"/>
      <c r="UT149" s="8"/>
      <c r="UU149" s="8"/>
      <c r="UV149" s="8"/>
      <c r="UW149" s="8"/>
      <c r="UX149" s="8"/>
      <c r="UY149" s="8"/>
      <c r="UZ149" s="8"/>
      <c r="VA149" s="8"/>
      <c r="VB149" s="8"/>
      <c r="VC149" s="8"/>
      <c r="VD149" s="8"/>
      <c r="VE149" s="8"/>
      <c r="VF149" s="8"/>
      <c r="VG149" s="8"/>
      <c r="VH149" s="8"/>
      <c r="VI149" s="8"/>
      <c r="VJ149" s="8"/>
      <c r="VK149" s="8"/>
      <c r="VL149" s="8"/>
      <c r="VM149" s="8"/>
      <c r="VN149" s="8"/>
      <c r="VO149" s="8"/>
      <c r="VP149" s="8"/>
      <c r="VQ149" s="8"/>
      <c r="VR149" s="8"/>
      <c r="VS149" s="8"/>
      <c r="VT149" s="8"/>
      <c r="VU149" s="8"/>
      <c r="VV149" s="8"/>
      <c r="VW149" s="8"/>
      <c r="VX149" s="8"/>
      <c r="VY149" s="8"/>
      <c r="VZ149" s="8"/>
      <c r="WA149" s="8"/>
      <c r="WB149" s="8"/>
      <c r="WC149" s="8"/>
      <c r="WD149" s="8"/>
      <c r="WE149" s="8"/>
      <c r="WF149" s="8"/>
      <c r="WG149" s="8"/>
      <c r="WH149" s="8"/>
      <c r="WI149" s="8"/>
      <c r="WJ149" s="8"/>
      <c r="WK149" s="8"/>
      <c r="WL149" s="8"/>
      <c r="WM149" s="8"/>
      <c r="WN149" s="8"/>
      <c r="WO149" s="8"/>
      <c r="WP149" s="8"/>
      <c r="WQ149" s="8"/>
      <c r="WR149" s="8"/>
      <c r="WS149" s="8"/>
      <c r="WT149" s="8"/>
      <c r="WU149" s="8"/>
      <c r="WV149" s="8"/>
      <c r="WW149" s="8"/>
      <c r="WX149" s="8"/>
      <c r="WY149" s="8"/>
      <c r="WZ149" s="8"/>
      <c r="XA149" s="8"/>
      <c r="XB149" s="8"/>
      <c r="XC149" s="8"/>
      <c r="XD149" s="8"/>
      <c r="XE149" s="8"/>
      <c r="XF149" s="8"/>
      <c r="XG149" s="8"/>
      <c r="XH149" s="8"/>
      <c r="XI149" s="8"/>
      <c r="XJ149" s="8"/>
      <c r="XK149" s="8"/>
      <c r="XL149" s="8"/>
      <c r="XM149" s="8"/>
      <c r="XN149" s="8"/>
      <c r="XO149" s="8"/>
      <c r="XP149" s="8"/>
      <c r="XQ149" s="8"/>
      <c r="XR149" s="8"/>
      <c r="XS149" s="8"/>
      <c r="XT149" s="8"/>
      <c r="XU149" s="8"/>
      <c r="XV149" s="8"/>
      <c r="XW149" s="8"/>
      <c r="XX149" s="8"/>
      <c r="XY149" s="8"/>
      <c r="XZ149" s="8"/>
      <c r="YA149" s="8"/>
      <c r="YB149" s="8"/>
      <c r="YC149" s="8"/>
      <c r="YD149" s="8"/>
      <c r="YE149" s="8"/>
      <c r="YF149" s="8"/>
      <c r="YG149" s="8"/>
      <c r="YH149" s="8"/>
      <c r="YI149" s="8"/>
      <c r="YJ149" s="8"/>
      <c r="YK149" s="8"/>
      <c r="YL149" s="8"/>
      <c r="YM149" s="8"/>
      <c r="YN149" s="8"/>
      <c r="YO149" s="8"/>
      <c r="YP149" s="8"/>
      <c r="YQ149" s="8"/>
      <c r="YR149" s="8"/>
      <c r="YS149" s="8"/>
      <c r="YT149" s="8"/>
      <c r="YU149" s="8"/>
      <c r="YV149" s="8"/>
      <c r="YW149" s="8"/>
      <c r="YX149" s="8"/>
      <c r="YY149" s="8"/>
      <c r="YZ149" s="8"/>
      <c r="ZA149" s="8"/>
      <c r="ZB149" s="8"/>
      <c r="ZC149" s="8"/>
      <c r="ZD149" s="8"/>
      <c r="ZE149" s="8"/>
      <c r="ZF149" s="8"/>
      <c r="ZG149" s="8"/>
      <c r="ZH149" s="8"/>
      <c r="ZI149" s="8"/>
      <c r="ZJ149" s="8"/>
      <c r="ZK149" s="8"/>
      <c r="ZL149" s="8"/>
      <c r="ZM149" s="8"/>
      <c r="ZN149" s="8"/>
      <c r="ZO149" s="8"/>
      <c r="ZP149" s="8"/>
      <c r="ZQ149" s="8"/>
      <c r="ZR149" s="8"/>
      <c r="ZS149" s="8"/>
      <c r="ZT149" s="8"/>
      <c r="ZU149" s="8"/>
      <c r="ZV149" s="8"/>
      <c r="ZW149" s="8"/>
      <c r="ZX149" s="8"/>
      <c r="ZY149" s="8"/>
      <c r="ZZ149" s="8"/>
      <c r="AAA149" s="8"/>
      <c r="AAB149" s="8"/>
      <c r="AAC149" s="8"/>
      <c r="AAD149" s="8"/>
      <c r="AAE149" s="8"/>
      <c r="AAF149" s="8"/>
      <c r="AAG149" s="8"/>
      <c r="AAH149" s="8"/>
      <c r="AAI149" s="8"/>
      <c r="AAJ149" s="8"/>
      <c r="AAK149" s="8"/>
      <c r="AAL149" s="8"/>
      <c r="AAM149" s="8"/>
      <c r="AAN149" s="8"/>
      <c r="AAO149" s="8"/>
      <c r="AAP149" s="8"/>
      <c r="AAQ149" s="8"/>
      <c r="AAR149" s="8"/>
      <c r="AAS149" s="8"/>
      <c r="AAT149" s="8"/>
      <c r="AAU149" s="8"/>
      <c r="AAV149" s="8"/>
      <c r="AAW149" s="8"/>
      <c r="AAX149" s="8"/>
      <c r="AAY149" s="8"/>
      <c r="AAZ149" s="8"/>
      <c r="ABA149" s="8"/>
      <c r="ABB149" s="8"/>
      <c r="ABC149" s="8"/>
      <c r="ABD149" s="8"/>
      <c r="ABE149" s="8"/>
      <c r="ABF149" s="8"/>
      <c r="ABG149" s="8"/>
      <c r="ABH149" s="8"/>
      <c r="ABI149" s="8"/>
      <c r="ABJ149" s="8"/>
      <c r="ABK149" s="8"/>
      <c r="ABL149" s="8"/>
      <c r="ABM149" s="8"/>
      <c r="ABN149" s="8"/>
      <c r="ABO149" s="8"/>
      <c r="ABP149" s="8"/>
      <c r="ABQ149" s="8"/>
      <c r="ABR149" s="8"/>
      <c r="ABS149" s="8"/>
      <c r="ABT149" s="8"/>
      <c r="ABU149" s="8"/>
      <c r="ABV149" s="8"/>
      <c r="ABW149" s="8"/>
      <c r="ABX149" s="8"/>
      <c r="ABY149" s="8"/>
      <c r="ABZ149" s="8"/>
      <c r="ACA149" s="8"/>
      <c r="ACB149" s="8"/>
      <c r="ACC149" s="8"/>
      <c r="ACD149" s="8"/>
      <c r="ACE149" s="8"/>
      <c r="ACF149" s="8"/>
      <c r="ACG149" s="8"/>
      <c r="ACH149" s="8"/>
      <c r="ACI149" s="8"/>
      <c r="ACJ149" s="8"/>
      <c r="ACK149" s="8"/>
      <c r="ACL149" s="8"/>
      <c r="ACM149" s="8"/>
      <c r="ACN149" s="8"/>
      <c r="ACO149" s="8"/>
      <c r="ACP149" s="8"/>
      <c r="ACQ149" s="8"/>
      <c r="ACR149" s="8"/>
      <c r="ACS149" s="8"/>
      <c r="ACT149" s="8"/>
      <c r="ACU149" s="8"/>
      <c r="ACV149" s="8"/>
      <c r="ACW149" s="8"/>
      <c r="ACX149" s="8"/>
      <c r="ACY149" s="8"/>
      <c r="ACZ149" s="8"/>
      <c r="ADA149" s="8"/>
      <c r="ADB149" s="8"/>
      <c r="ADC149" s="8"/>
      <c r="ADD149" s="8"/>
      <c r="ADE149" s="8"/>
      <c r="ADF149" s="8"/>
      <c r="ADG149" s="8"/>
      <c r="ADH149" s="8"/>
      <c r="ADI149" s="8"/>
      <c r="ADJ149" s="8"/>
      <c r="ADK149" s="8"/>
      <c r="ADL149" s="8"/>
      <c r="ADM149" s="8"/>
      <c r="ADN149" s="8"/>
      <c r="ADO149" s="8"/>
      <c r="ADP149" s="8"/>
      <c r="ADQ149" s="8"/>
      <c r="ADR149" s="8"/>
      <c r="ADS149" s="8"/>
      <c r="ADT149" s="8"/>
      <c r="ADU149" s="8"/>
      <c r="ADV149" s="8"/>
      <c r="ADW149" s="8"/>
      <c r="ADX149" s="8"/>
      <c r="ADY149" s="8"/>
      <c r="ADZ149" s="8"/>
      <c r="AEA149" s="8"/>
      <c r="AEB149" s="8"/>
      <c r="AEC149" s="8"/>
      <c r="AED149" s="8"/>
      <c r="AEE149" s="8"/>
      <c r="AEF149" s="8"/>
      <c r="AEG149" s="8"/>
      <c r="AEH149" s="8"/>
      <c r="AEI149" s="8"/>
      <c r="AEJ149" s="8"/>
      <c r="AEK149" s="8"/>
      <c r="AEL149" s="8"/>
      <c r="AEM149" s="8"/>
      <c r="AEN149" s="8"/>
      <c r="AEO149" s="8"/>
      <c r="AEP149" s="8"/>
      <c r="AEQ149" s="8"/>
      <c r="AER149" s="8"/>
      <c r="AES149" s="8"/>
      <c r="AET149" s="8"/>
      <c r="AEU149" s="8"/>
      <c r="AEV149" s="8"/>
      <c r="AEW149" s="8"/>
      <c r="AEX149" s="8"/>
      <c r="AEY149" s="8"/>
      <c r="AEZ149" s="8"/>
      <c r="AFA149" s="8"/>
      <c r="AFB149" s="8"/>
      <c r="AFC149" s="8"/>
      <c r="AFD149" s="8"/>
      <c r="AFE149" s="8"/>
      <c r="AFF149" s="8"/>
      <c r="AFG149" s="8"/>
      <c r="AFH149" s="8"/>
      <c r="AFI149" s="8"/>
      <c r="AFJ149" s="8"/>
      <c r="AFK149" s="8"/>
      <c r="AFL149" s="8"/>
      <c r="AFM149" s="8"/>
      <c r="AFN149" s="8"/>
      <c r="AFO149" s="8"/>
      <c r="AFP149" s="8"/>
      <c r="AFQ149" s="8"/>
      <c r="AFR149" s="8"/>
      <c r="AFS149" s="8"/>
      <c r="AFT149" s="8"/>
      <c r="AFU149" s="8"/>
      <c r="AFV149" s="8"/>
      <c r="AFW149" s="8"/>
      <c r="AFX149" s="8"/>
      <c r="AFY149" s="8"/>
      <c r="AFZ149" s="8"/>
      <c r="AGA149" s="8"/>
      <c r="AGB149" s="8"/>
      <c r="AGC149" s="8"/>
      <c r="AGD149" s="8"/>
      <c r="AGE149" s="8"/>
      <c r="AGF149" s="8"/>
      <c r="AGG149" s="8"/>
      <c r="AGH149" s="8"/>
      <c r="AGI149" s="8"/>
      <c r="AGJ149" s="8"/>
      <c r="AGK149" s="8"/>
      <c r="AGL149" s="8"/>
      <c r="AGM149" s="8"/>
      <c r="AGN149" s="8"/>
      <c r="AGO149" s="8"/>
      <c r="AGP149" s="8"/>
      <c r="AGQ149" s="8"/>
      <c r="AGR149" s="8"/>
      <c r="AGS149" s="8"/>
      <c r="AGT149" s="8"/>
      <c r="AGU149" s="8"/>
      <c r="AGV149" s="8"/>
      <c r="AGW149" s="8"/>
      <c r="AGX149" s="8"/>
      <c r="AGY149" s="8"/>
      <c r="AGZ149" s="8"/>
      <c r="AHA149" s="8"/>
      <c r="AHB149" s="8"/>
      <c r="AHC149" s="8"/>
      <c r="AHD149" s="8"/>
      <c r="AHE149" s="8"/>
      <c r="AHF149" s="8"/>
      <c r="AHG149" s="8"/>
      <c r="AHH149" s="8"/>
      <c r="AHI149" s="8"/>
      <c r="AHJ149" s="8"/>
      <c r="AHK149" s="8"/>
      <c r="AHL149" s="8"/>
      <c r="AHM149" s="8"/>
      <c r="AHN149" s="8"/>
      <c r="AHO149" s="8"/>
      <c r="AHP149" s="8"/>
      <c r="AHQ149" s="8"/>
      <c r="AHR149" s="8"/>
      <c r="AHS149" s="8"/>
      <c r="AHT149" s="8"/>
      <c r="AHU149" s="8"/>
      <c r="AHV149" s="8"/>
      <c r="AHW149" s="8"/>
      <c r="AHX149" s="8"/>
      <c r="AHY149" s="8"/>
      <c r="AHZ149" s="8"/>
      <c r="AIA149" s="8"/>
      <c r="AIB149" s="8"/>
      <c r="AIC149" s="8"/>
      <c r="AID149" s="8"/>
      <c r="AIE149" s="8"/>
      <c r="AIF149" s="8"/>
      <c r="AIG149" s="8"/>
      <c r="AIH149" s="8"/>
      <c r="AII149" s="8"/>
      <c r="AIJ149" s="8"/>
      <c r="AIK149" s="8"/>
      <c r="AIL149" s="8"/>
      <c r="AIM149" s="8"/>
      <c r="AIN149" s="8"/>
      <c r="AIO149" s="8"/>
      <c r="AIP149" s="8"/>
      <c r="AIQ149" s="8"/>
      <c r="AIR149" s="8"/>
      <c r="AIS149" s="8"/>
      <c r="AIT149" s="8"/>
      <c r="AIU149" s="8"/>
      <c r="AIV149" s="8"/>
      <c r="AIW149" s="8"/>
      <c r="AIX149" s="8"/>
      <c r="AIY149" s="8"/>
      <c r="AIZ149" s="8"/>
      <c r="AJA149" s="8"/>
      <c r="AJB149" s="8"/>
      <c r="AJC149" s="8"/>
      <c r="AJD149" s="8"/>
      <c r="AJE149" s="8"/>
      <c r="AJF149" s="8"/>
      <c r="AJG149" s="8"/>
      <c r="AJH149" s="8"/>
      <c r="AJI149" s="8"/>
      <c r="AJJ149" s="8"/>
      <c r="AJK149" s="8"/>
      <c r="AJL149" s="8"/>
      <c r="AJM149" s="8"/>
      <c r="AJN149" s="8"/>
      <c r="AJO149" s="8"/>
      <c r="AJP149" s="8"/>
      <c r="AJQ149" s="8"/>
      <c r="AJR149" s="8"/>
      <c r="AJS149" s="8"/>
      <c r="AJT149" s="8"/>
      <c r="AJU149" s="8"/>
      <c r="AJV149" s="8"/>
      <c r="AJW149" s="8"/>
      <c r="AJX149" s="8"/>
      <c r="AJY149" s="8"/>
      <c r="AJZ149" s="8"/>
      <c r="AKA149" s="8"/>
      <c r="AKB149" s="8"/>
      <c r="AKC149" s="8"/>
      <c r="AKD149" s="8"/>
      <c r="AKE149" s="8"/>
      <c r="AKF149" s="8"/>
      <c r="AKG149" s="8"/>
      <c r="AKH149" s="8"/>
      <c r="AKI149" s="8"/>
      <c r="AKJ149" s="8"/>
      <c r="AKK149" s="8"/>
      <c r="AKL149" s="8"/>
      <c r="AKM149" s="8"/>
      <c r="AKN149" s="8"/>
      <c r="AKO149" s="8"/>
      <c r="AKP149" s="8"/>
      <c r="AKQ149" s="8"/>
      <c r="AKR149" s="8"/>
      <c r="AKS149" s="8"/>
      <c r="AKT149" s="8"/>
      <c r="AKU149" s="8"/>
      <c r="AKV149" s="8"/>
      <c r="AKW149" s="8"/>
      <c r="AKX149" s="8"/>
      <c r="AKY149" s="8"/>
      <c r="AKZ149" s="8"/>
      <c r="ALA149" s="8"/>
      <c r="ALB149" s="8"/>
      <c r="ALC149" s="8"/>
      <c r="ALD149" s="8"/>
      <c r="ALE149" s="8"/>
      <c r="ALF149" s="8"/>
      <c r="ALG149" s="8"/>
      <c r="ALH149" s="8"/>
      <c r="ALI149" s="8"/>
      <c r="ALJ149" s="8"/>
      <c r="ALK149" s="8"/>
      <c r="ALL149" s="8"/>
      <c r="ALM149" s="8"/>
      <c r="ALN149" s="8"/>
      <c r="ALO149" s="8"/>
      <c r="ALP149" s="8"/>
      <c r="ALQ149" s="8"/>
      <c r="ALR149" s="8"/>
      <c r="ALS149" s="8"/>
      <c r="ALT149" s="8"/>
      <c r="ALU149" s="8"/>
      <c r="ALV149" s="8"/>
      <c r="ALW149" s="8"/>
      <c r="ALX149" s="8"/>
      <c r="ALY149" s="8"/>
      <c r="ALZ149" s="8"/>
      <c r="AMA149" s="8"/>
      <c r="AMB149" s="8"/>
      <c r="AMC149" s="8"/>
      <c r="AMD149" s="8"/>
      <c r="AME149" s="8"/>
    </row>
    <row r="150" spans="1:1019" s="158" customFormat="1" ht="15.75">
      <c r="A150" s="224"/>
      <c r="B150" s="225"/>
      <c r="C150" s="236"/>
      <c r="D150" s="236"/>
      <c r="E150" s="236"/>
      <c r="F150" s="237"/>
      <c r="G150" s="228"/>
      <c r="H150" s="238"/>
      <c r="I150" s="230" t="b">
        <f t="shared" si="32"/>
        <v>0</v>
      </c>
      <c r="J150" s="231" t="e">
        <f>VLOOKUP(G150,'3. Fiche prépa conv APL_RS'!$B$33:$H$39,IF(LEFT(A150,3)="PLS",6,IF(LEFT(A150,4)="PLUS",2,IF(LEFT(A150,4)="PLAI",4))))</f>
        <v>#N/A</v>
      </c>
      <c r="K150" s="232"/>
      <c r="L150" s="232"/>
      <c r="M150" s="233">
        <f t="shared" si="30"/>
        <v>0</v>
      </c>
      <c r="N150" s="234"/>
      <c r="O150" s="233" t="str">
        <f>IF($A150="PLAI-adapté",IF($M$8=2,VLOOKUP($N150,Données!$H$6:$L$11,5,0),VLOOKUP($N150,Données!$H$6:$L$11,4,0)),"")</f>
        <v/>
      </c>
      <c r="P150" s="235" t="str">
        <f t="shared" si="31"/>
        <v/>
      </c>
      <c r="Q150" s="403" t="str">
        <f t="shared" si="33"/>
        <v/>
      </c>
      <c r="R150" s="209"/>
      <c r="S150" s="15"/>
      <c r="T150" s="8"/>
      <c r="U150" s="8"/>
      <c r="V150" s="8"/>
      <c r="W150" s="8"/>
      <c r="X150" s="50"/>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c r="HH150" s="8"/>
      <c r="HI150" s="8"/>
      <c r="HJ150" s="8"/>
      <c r="HK150" s="8"/>
      <c r="HL150" s="8"/>
      <c r="HM150" s="8"/>
      <c r="HN150" s="8"/>
      <c r="HO150" s="8"/>
      <c r="HP150" s="8"/>
      <c r="HQ150" s="8"/>
      <c r="HR150" s="8"/>
      <c r="HS150" s="8"/>
      <c r="HT150" s="8"/>
      <c r="HU150" s="8"/>
      <c r="HV150" s="8"/>
      <c r="HW150" s="8"/>
      <c r="HX150" s="8"/>
      <c r="HY150" s="8"/>
      <c r="HZ150" s="8"/>
      <c r="IA150" s="8"/>
      <c r="IB150" s="8"/>
      <c r="IC150" s="8"/>
      <c r="ID150" s="8"/>
      <c r="IE150" s="8"/>
      <c r="IF150" s="8"/>
      <c r="IG150" s="8"/>
      <c r="IH150" s="8"/>
      <c r="II150" s="8"/>
      <c r="IJ150" s="8"/>
      <c r="IK150" s="8"/>
      <c r="IL150" s="8"/>
      <c r="IM150" s="8"/>
      <c r="IN150" s="8"/>
      <c r="IO150" s="8"/>
      <c r="IP150" s="8"/>
      <c r="IQ150" s="8"/>
      <c r="IR150" s="8"/>
      <c r="IS150" s="8"/>
      <c r="IT150" s="8"/>
      <c r="IU150" s="8"/>
      <c r="IV150" s="8"/>
      <c r="IW150" s="8"/>
      <c r="IX150" s="8"/>
      <c r="IY150" s="8"/>
      <c r="IZ150" s="8"/>
      <c r="JA150" s="8"/>
      <c r="JB150" s="8"/>
      <c r="JC150" s="8"/>
      <c r="JD150" s="8"/>
      <c r="JE150" s="8"/>
      <c r="JF150" s="8"/>
      <c r="JG150" s="8"/>
      <c r="JH150" s="8"/>
      <c r="JI150" s="8"/>
      <c r="JJ150" s="8"/>
      <c r="JK150" s="8"/>
      <c r="JL150" s="8"/>
      <c r="JM150" s="8"/>
      <c r="JN150" s="8"/>
      <c r="JO150" s="8"/>
      <c r="JP150" s="8"/>
      <c r="JQ150" s="8"/>
      <c r="JR150" s="8"/>
      <c r="JS150" s="8"/>
      <c r="JT150" s="8"/>
      <c r="JU150" s="8"/>
      <c r="JV150" s="8"/>
      <c r="JW150" s="8"/>
      <c r="JX150" s="8"/>
      <c r="JY150" s="8"/>
      <c r="JZ150" s="8"/>
      <c r="KA150" s="8"/>
      <c r="KB150" s="8"/>
      <c r="KC150" s="8"/>
      <c r="KD150" s="8"/>
      <c r="KE150" s="8"/>
      <c r="KF150" s="8"/>
      <c r="KG150" s="8"/>
      <c r="KH150" s="8"/>
      <c r="KI150" s="8"/>
      <c r="KJ150" s="8"/>
      <c r="KK150" s="8"/>
      <c r="KL150" s="8"/>
      <c r="KM150" s="8"/>
      <c r="KN150" s="8"/>
      <c r="KO150" s="8"/>
      <c r="KP150" s="8"/>
      <c r="KQ150" s="8"/>
      <c r="KR150" s="8"/>
      <c r="KS150" s="8"/>
      <c r="KT150" s="8"/>
      <c r="KU150" s="8"/>
      <c r="KV150" s="8"/>
      <c r="KW150" s="8"/>
      <c r="KX150" s="8"/>
      <c r="KY150" s="8"/>
      <c r="KZ150" s="8"/>
      <c r="LA150" s="8"/>
      <c r="LB150" s="8"/>
      <c r="LC150" s="8"/>
      <c r="LD150" s="8"/>
      <c r="LE150" s="8"/>
      <c r="LF150" s="8"/>
      <c r="LG150" s="8"/>
      <c r="LH150" s="8"/>
      <c r="LI150" s="8"/>
      <c r="LJ150" s="8"/>
      <c r="LK150" s="8"/>
      <c r="LL150" s="8"/>
      <c r="LM150" s="8"/>
      <c r="LN150" s="8"/>
      <c r="LO150" s="8"/>
      <c r="LP150" s="8"/>
      <c r="LQ150" s="8"/>
      <c r="LR150" s="8"/>
      <c r="LS150" s="8"/>
      <c r="LT150" s="8"/>
      <c r="LU150" s="8"/>
      <c r="LV150" s="8"/>
      <c r="LW150" s="8"/>
      <c r="LX150" s="8"/>
      <c r="LY150" s="8"/>
      <c r="LZ150" s="8"/>
      <c r="MA150" s="8"/>
      <c r="MB150" s="8"/>
      <c r="MC150" s="8"/>
      <c r="MD150" s="8"/>
      <c r="ME150" s="8"/>
      <c r="MF150" s="8"/>
      <c r="MG150" s="8"/>
      <c r="MH150" s="8"/>
      <c r="MI150" s="8"/>
      <c r="MJ150" s="8"/>
      <c r="MK150" s="8"/>
      <c r="ML150" s="8"/>
      <c r="MM150" s="8"/>
      <c r="MN150" s="8"/>
      <c r="MO150" s="8"/>
      <c r="MP150" s="8"/>
      <c r="MQ150" s="8"/>
      <c r="MR150" s="8"/>
      <c r="MS150" s="8"/>
      <c r="MT150" s="8"/>
      <c r="MU150" s="8"/>
      <c r="MV150" s="8"/>
      <c r="MW150" s="8"/>
      <c r="MX150" s="8"/>
      <c r="MY150" s="8"/>
      <c r="MZ150" s="8"/>
      <c r="NA150" s="8"/>
      <c r="NB150" s="8"/>
      <c r="NC150" s="8"/>
      <c r="ND150" s="8"/>
      <c r="NE150" s="8"/>
      <c r="NF150" s="8"/>
      <c r="NG150" s="8"/>
      <c r="NH150" s="8"/>
      <c r="NI150" s="8"/>
      <c r="NJ150" s="8"/>
      <c r="NK150" s="8"/>
      <c r="NL150" s="8"/>
      <c r="NM150" s="8"/>
      <c r="NN150" s="8"/>
      <c r="NO150" s="8"/>
      <c r="NP150" s="8"/>
      <c r="NQ150" s="8"/>
      <c r="NR150" s="8"/>
      <c r="NS150" s="8"/>
      <c r="NT150" s="8"/>
      <c r="NU150" s="8"/>
      <c r="NV150" s="8"/>
      <c r="NW150" s="8"/>
      <c r="NX150" s="8"/>
      <c r="NY150" s="8"/>
      <c r="NZ150" s="8"/>
      <c r="OA150" s="8"/>
      <c r="OB150" s="8"/>
      <c r="OC150" s="8"/>
      <c r="OD150" s="8"/>
      <c r="OE150" s="8"/>
      <c r="OF150" s="8"/>
      <c r="OG150" s="8"/>
      <c r="OH150" s="8"/>
      <c r="OI150" s="8"/>
      <c r="OJ150" s="8"/>
      <c r="OK150" s="8"/>
      <c r="OL150" s="8"/>
      <c r="OM150" s="8"/>
      <c r="ON150" s="8"/>
      <c r="OO150" s="8"/>
      <c r="OP150" s="8"/>
      <c r="OQ150" s="8"/>
      <c r="OR150" s="8"/>
      <c r="OS150" s="8"/>
      <c r="OT150" s="8"/>
      <c r="OU150" s="8"/>
      <c r="OV150" s="8"/>
      <c r="OW150" s="8"/>
      <c r="OX150" s="8"/>
      <c r="OY150" s="8"/>
      <c r="OZ150" s="8"/>
      <c r="PA150" s="8"/>
      <c r="PB150" s="8"/>
      <c r="PC150" s="8"/>
      <c r="PD150" s="8"/>
      <c r="PE150" s="8"/>
      <c r="PF150" s="8"/>
      <c r="PG150" s="8"/>
      <c r="PH150" s="8"/>
      <c r="PI150" s="8"/>
      <c r="PJ150" s="8"/>
      <c r="PK150" s="8"/>
      <c r="PL150" s="8"/>
      <c r="PM150" s="8"/>
      <c r="PN150" s="8"/>
      <c r="PO150" s="8"/>
      <c r="PP150" s="8"/>
      <c r="PQ150" s="8"/>
      <c r="PR150" s="8"/>
      <c r="PS150" s="8"/>
      <c r="PT150" s="8"/>
      <c r="PU150" s="8"/>
      <c r="PV150" s="8"/>
      <c r="PW150" s="8"/>
      <c r="PX150" s="8"/>
      <c r="PY150" s="8"/>
      <c r="PZ150" s="8"/>
      <c r="QA150" s="8"/>
      <c r="QB150" s="8"/>
      <c r="QC150" s="8"/>
      <c r="QD150" s="8"/>
      <c r="QE150" s="8"/>
      <c r="QF150" s="8"/>
      <c r="QG150" s="8"/>
      <c r="QH150" s="8"/>
      <c r="QI150" s="8"/>
      <c r="QJ150" s="8"/>
      <c r="QK150" s="8"/>
      <c r="QL150" s="8"/>
      <c r="QM150" s="8"/>
      <c r="QN150" s="8"/>
      <c r="QO150" s="8"/>
      <c r="QP150" s="8"/>
      <c r="QQ150" s="8"/>
      <c r="QR150" s="8"/>
      <c r="QS150" s="8"/>
      <c r="QT150" s="8"/>
      <c r="QU150" s="8"/>
      <c r="QV150" s="8"/>
      <c r="QW150" s="8"/>
      <c r="QX150" s="8"/>
      <c r="QY150" s="8"/>
      <c r="QZ150" s="8"/>
      <c r="RA150" s="8"/>
      <c r="RB150" s="8"/>
      <c r="RC150" s="8"/>
      <c r="RD150" s="8"/>
      <c r="RE150" s="8"/>
      <c r="RF150" s="8"/>
      <c r="RG150" s="8"/>
      <c r="RH150" s="8"/>
      <c r="RI150" s="8"/>
      <c r="RJ150" s="8"/>
      <c r="RK150" s="8"/>
      <c r="RL150" s="8"/>
      <c r="RM150" s="8"/>
      <c r="RN150" s="8"/>
      <c r="RO150" s="8"/>
      <c r="RP150" s="8"/>
      <c r="RQ150" s="8"/>
      <c r="RR150" s="8"/>
      <c r="RS150" s="8"/>
      <c r="RT150" s="8"/>
      <c r="RU150" s="8"/>
      <c r="RV150" s="8"/>
      <c r="RW150" s="8"/>
      <c r="RX150" s="8"/>
      <c r="RY150" s="8"/>
      <c r="RZ150" s="8"/>
      <c r="SA150" s="8"/>
      <c r="SB150" s="8"/>
      <c r="SC150" s="8"/>
      <c r="SD150" s="8"/>
      <c r="SE150" s="8"/>
      <c r="SF150" s="8"/>
      <c r="SG150" s="8"/>
      <c r="SH150" s="8"/>
      <c r="SI150" s="8"/>
      <c r="SJ150" s="8"/>
      <c r="SK150" s="8"/>
      <c r="SL150" s="8"/>
      <c r="SM150" s="8"/>
      <c r="SN150" s="8"/>
      <c r="SO150" s="8"/>
      <c r="SP150" s="8"/>
      <c r="SQ150" s="8"/>
      <c r="SR150" s="8"/>
      <c r="SS150" s="8"/>
      <c r="ST150" s="8"/>
      <c r="SU150" s="8"/>
      <c r="SV150" s="8"/>
      <c r="SW150" s="8"/>
      <c r="SX150" s="8"/>
      <c r="SY150" s="8"/>
      <c r="SZ150" s="8"/>
      <c r="TA150" s="8"/>
      <c r="TB150" s="8"/>
      <c r="TC150" s="8"/>
      <c r="TD150" s="8"/>
      <c r="TE150" s="8"/>
      <c r="TF150" s="8"/>
      <c r="TG150" s="8"/>
      <c r="TH150" s="8"/>
      <c r="TI150" s="8"/>
      <c r="TJ150" s="8"/>
      <c r="TK150" s="8"/>
      <c r="TL150" s="8"/>
      <c r="TM150" s="8"/>
      <c r="TN150" s="8"/>
      <c r="TO150" s="8"/>
      <c r="TP150" s="8"/>
      <c r="TQ150" s="8"/>
      <c r="TR150" s="8"/>
      <c r="TS150" s="8"/>
      <c r="TT150" s="8"/>
      <c r="TU150" s="8"/>
      <c r="TV150" s="8"/>
      <c r="TW150" s="8"/>
      <c r="TX150" s="8"/>
      <c r="TY150" s="8"/>
      <c r="TZ150" s="8"/>
      <c r="UA150" s="8"/>
      <c r="UB150" s="8"/>
      <c r="UC150" s="8"/>
      <c r="UD150" s="8"/>
      <c r="UE150" s="8"/>
      <c r="UF150" s="8"/>
      <c r="UG150" s="8"/>
      <c r="UH150" s="8"/>
      <c r="UI150" s="8"/>
      <c r="UJ150" s="8"/>
      <c r="UK150" s="8"/>
      <c r="UL150" s="8"/>
      <c r="UM150" s="8"/>
      <c r="UN150" s="8"/>
      <c r="UO150" s="8"/>
      <c r="UP150" s="8"/>
      <c r="UQ150" s="8"/>
      <c r="UR150" s="8"/>
      <c r="US150" s="8"/>
      <c r="UT150" s="8"/>
      <c r="UU150" s="8"/>
      <c r="UV150" s="8"/>
      <c r="UW150" s="8"/>
      <c r="UX150" s="8"/>
      <c r="UY150" s="8"/>
      <c r="UZ150" s="8"/>
      <c r="VA150" s="8"/>
      <c r="VB150" s="8"/>
      <c r="VC150" s="8"/>
      <c r="VD150" s="8"/>
      <c r="VE150" s="8"/>
      <c r="VF150" s="8"/>
      <c r="VG150" s="8"/>
      <c r="VH150" s="8"/>
      <c r="VI150" s="8"/>
      <c r="VJ150" s="8"/>
      <c r="VK150" s="8"/>
      <c r="VL150" s="8"/>
      <c r="VM150" s="8"/>
      <c r="VN150" s="8"/>
      <c r="VO150" s="8"/>
      <c r="VP150" s="8"/>
      <c r="VQ150" s="8"/>
      <c r="VR150" s="8"/>
      <c r="VS150" s="8"/>
      <c r="VT150" s="8"/>
      <c r="VU150" s="8"/>
      <c r="VV150" s="8"/>
      <c r="VW150" s="8"/>
      <c r="VX150" s="8"/>
      <c r="VY150" s="8"/>
      <c r="VZ150" s="8"/>
      <c r="WA150" s="8"/>
      <c r="WB150" s="8"/>
      <c r="WC150" s="8"/>
      <c r="WD150" s="8"/>
      <c r="WE150" s="8"/>
      <c r="WF150" s="8"/>
      <c r="WG150" s="8"/>
      <c r="WH150" s="8"/>
      <c r="WI150" s="8"/>
      <c r="WJ150" s="8"/>
      <c r="WK150" s="8"/>
      <c r="WL150" s="8"/>
      <c r="WM150" s="8"/>
      <c r="WN150" s="8"/>
      <c r="WO150" s="8"/>
      <c r="WP150" s="8"/>
      <c r="WQ150" s="8"/>
      <c r="WR150" s="8"/>
      <c r="WS150" s="8"/>
      <c r="WT150" s="8"/>
      <c r="WU150" s="8"/>
      <c r="WV150" s="8"/>
      <c r="WW150" s="8"/>
      <c r="WX150" s="8"/>
      <c r="WY150" s="8"/>
      <c r="WZ150" s="8"/>
      <c r="XA150" s="8"/>
      <c r="XB150" s="8"/>
      <c r="XC150" s="8"/>
      <c r="XD150" s="8"/>
      <c r="XE150" s="8"/>
      <c r="XF150" s="8"/>
      <c r="XG150" s="8"/>
      <c r="XH150" s="8"/>
      <c r="XI150" s="8"/>
      <c r="XJ150" s="8"/>
      <c r="XK150" s="8"/>
      <c r="XL150" s="8"/>
      <c r="XM150" s="8"/>
      <c r="XN150" s="8"/>
      <c r="XO150" s="8"/>
      <c r="XP150" s="8"/>
      <c r="XQ150" s="8"/>
      <c r="XR150" s="8"/>
      <c r="XS150" s="8"/>
      <c r="XT150" s="8"/>
      <c r="XU150" s="8"/>
      <c r="XV150" s="8"/>
      <c r="XW150" s="8"/>
      <c r="XX150" s="8"/>
      <c r="XY150" s="8"/>
      <c r="XZ150" s="8"/>
      <c r="YA150" s="8"/>
      <c r="YB150" s="8"/>
      <c r="YC150" s="8"/>
      <c r="YD150" s="8"/>
      <c r="YE150" s="8"/>
      <c r="YF150" s="8"/>
      <c r="YG150" s="8"/>
      <c r="YH150" s="8"/>
      <c r="YI150" s="8"/>
      <c r="YJ150" s="8"/>
      <c r="YK150" s="8"/>
      <c r="YL150" s="8"/>
      <c r="YM150" s="8"/>
      <c r="YN150" s="8"/>
      <c r="YO150" s="8"/>
      <c r="YP150" s="8"/>
      <c r="YQ150" s="8"/>
      <c r="YR150" s="8"/>
      <c r="YS150" s="8"/>
      <c r="YT150" s="8"/>
      <c r="YU150" s="8"/>
      <c r="YV150" s="8"/>
      <c r="YW150" s="8"/>
      <c r="YX150" s="8"/>
      <c r="YY150" s="8"/>
      <c r="YZ150" s="8"/>
      <c r="ZA150" s="8"/>
      <c r="ZB150" s="8"/>
      <c r="ZC150" s="8"/>
      <c r="ZD150" s="8"/>
      <c r="ZE150" s="8"/>
      <c r="ZF150" s="8"/>
      <c r="ZG150" s="8"/>
      <c r="ZH150" s="8"/>
      <c r="ZI150" s="8"/>
      <c r="ZJ150" s="8"/>
      <c r="ZK150" s="8"/>
      <c r="ZL150" s="8"/>
      <c r="ZM150" s="8"/>
      <c r="ZN150" s="8"/>
      <c r="ZO150" s="8"/>
      <c r="ZP150" s="8"/>
      <c r="ZQ150" s="8"/>
      <c r="ZR150" s="8"/>
      <c r="ZS150" s="8"/>
      <c r="ZT150" s="8"/>
      <c r="ZU150" s="8"/>
      <c r="ZV150" s="8"/>
      <c r="ZW150" s="8"/>
      <c r="ZX150" s="8"/>
      <c r="ZY150" s="8"/>
      <c r="ZZ150" s="8"/>
      <c r="AAA150" s="8"/>
      <c r="AAB150" s="8"/>
      <c r="AAC150" s="8"/>
      <c r="AAD150" s="8"/>
      <c r="AAE150" s="8"/>
      <c r="AAF150" s="8"/>
      <c r="AAG150" s="8"/>
      <c r="AAH150" s="8"/>
      <c r="AAI150" s="8"/>
      <c r="AAJ150" s="8"/>
      <c r="AAK150" s="8"/>
      <c r="AAL150" s="8"/>
      <c r="AAM150" s="8"/>
      <c r="AAN150" s="8"/>
      <c r="AAO150" s="8"/>
      <c r="AAP150" s="8"/>
      <c r="AAQ150" s="8"/>
      <c r="AAR150" s="8"/>
      <c r="AAS150" s="8"/>
      <c r="AAT150" s="8"/>
      <c r="AAU150" s="8"/>
      <c r="AAV150" s="8"/>
      <c r="AAW150" s="8"/>
      <c r="AAX150" s="8"/>
      <c r="AAY150" s="8"/>
      <c r="AAZ150" s="8"/>
      <c r="ABA150" s="8"/>
      <c r="ABB150" s="8"/>
      <c r="ABC150" s="8"/>
      <c r="ABD150" s="8"/>
      <c r="ABE150" s="8"/>
      <c r="ABF150" s="8"/>
      <c r="ABG150" s="8"/>
      <c r="ABH150" s="8"/>
      <c r="ABI150" s="8"/>
      <c r="ABJ150" s="8"/>
      <c r="ABK150" s="8"/>
      <c r="ABL150" s="8"/>
      <c r="ABM150" s="8"/>
      <c r="ABN150" s="8"/>
      <c r="ABO150" s="8"/>
      <c r="ABP150" s="8"/>
      <c r="ABQ150" s="8"/>
      <c r="ABR150" s="8"/>
      <c r="ABS150" s="8"/>
      <c r="ABT150" s="8"/>
      <c r="ABU150" s="8"/>
      <c r="ABV150" s="8"/>
      <c r="ABW150" s="8"/>
      <c r="ABX150" s="8"/>
      <c r="ABY150" s="8"/>
      <c r="ABZ150" s="8"/>
      <c r="ACA150" s="8"/>
      <c r="ACB150" s="8"/>
      <c r="ACC150" s="8"/>
      <c r="ACD150" s="8"/>
      <c r="ACE150" s="8"/>
      <c r="ACF150" s="8"/>
      <c r="ACG150" s="8"/>
      <c r="ACH150" s="8"/>
      <c r="ACI150" s="8"/>
      <c r="ACJ150" s="8"/>
      <c r="ACK150" s="8"/>
      <c r="ACL150" s="8"/>
      <c r="ACM150" s="8"/>
      <c r="ACN150" s="8"/>
      <c r="ACO150" s="8"/>
      <c r="ACP150" s="8"/>
      <c r="ACQ150" s="8"/>
      <c r="ACR150" s="8"/>
      <c r="ACS150" s="8"/>
      <c r="ACT150" s="8"/>
      <c r="ACU150" s="8"/>
      <c r="ACV150" s="8"/>
      <c r="ACW150" s="8"/>
      <c r="ACX150" s="8"/>
      <c r="ACY150" s="8"/>
      <c r="ACZ150" s="8"/>
      <c r="ADA150" s="8"/>
      <c r="ADB150" s="8"/>
      <c r="ADC150" s="8"/>
      <c r="ADD150" s="8"/>
      <c r="ADE150" s="8"/>
      <c r="ADF150" s="8"/>
      <c r="ADG150" s="8"/>
      <c r="ADH150" s="8"/>
      <c r="ADI150" s="8"/>
      <c r="ADJ150" s="8"/>
      <c r="ADK150" s="8"/>
      <c r="ADL150" s="8"/>
      <c r="ADM150" s="8"/>
      <c r="ADN150" s="8"/>
      <c r="ADO150" s="8"/>
      <c r="ADP150" s="8"/>
      <c r="ADQ150" s="8"/>
      <c r="ADR150" s="8"/>
      <c r="ADS150" s="8"/>
      <c r="ADT150" s="8"/>
      <c r="ADU150" s="8"/>
      <c r="ADV150" s="8"/>
      <c r="ADW150" s="8"/>
      <c r="ADX150" s="8"/>
      <c r="ADY150" s="8"/>
      <c r="ADZ150" s="8"/>
      <c r="AEA150" s="8"/>
      <c r="AEB150" s="8"/>
      <c r="AEC150" s="8"/>
      <c r="AED150" s="8"/>
      <c r="AEE150" s="8"/>
      <c r="AEF150" s="8"/>
      <c r="AEG150" s="8"/>
      <c r="AEH150" s="8"/>
      <c r="AEI150" s="8"/>
      <c r="AEJ150" s="8"/>
      <c r="AEK150" s="8"/>
      <c r="AEL150" s="8"/>
      <c r="AEM150" s="8"/>
      <c r="AEN150" s="8"/>
      <c r="AEO150" s="8"/>
      <c r="AEP150" s="8"/>
      <c r="AEQ150" s="8"/>
      <c r="AER150" s="8"/>
      <c r="AES150" s="8"/>
      <c r="AET150" s="8"/>
      <c r="AEU150" s="8"/>
      <c r="AEV150" s="8"/>
      <c r="AEW150" s="8"/>
      <c r="AEX150" s="8"/>
      <c r="AEY150" s="8"/>
      <c r="AEZ150" s="8"/>
      <c r="AFA150" s="8"/>
      <c r="AFB150" s="8"/>
      <c r="AFC150" s="8"/>
      <c r="AFD150" s="8"/>
      <c r="AFE150" s="8"/>
      <c r="AFF150" s="8"/>
      <c r="AFG150" s="8"/>
      <c r="AFH150" s="8"/>
      <c r="AFI150" s="8"/>
      <c r="AFJ150" s="8"/>
      <c r="AFK150" s="8"/>
      <c r="AFL150" s="8"/>
      <c r="AFM150" s="8"/>
      <c r="AFN150" s="8"/>
      <c r="AFO150" s="8"/>
      <c r="AFP150" s="8"/>
      <c r="AFQ150" s="8"/>
      <c r="AFR150" s="8"/>
      <c r="AFS150" s="8"/>
      <c r="AFT150" s="8"/>
      <c r="AFU150" s="8"/>
      <c r="AFV150" s="8"/>
      <c r="AFW150" s="8"/>
      <c r="AFX150" s="8"/>
      <c r="AFY150" s="8"/>
      <c r="AFZ150" s="8"/>
      <c r="AGA150" s="8"/>
      <c r="AGB150" s="8"/>
      <c r="AGC150" s="8"/>
      <c r="AGD150" s="8"/>
      <c r="AGE150" s="8"/>
      <c r="AGF150" s="8"/>
      <c r="AGG150" s="8"/>
      <c r="AGH150" s="8"/>
      <c r="AGI150" s="8"/>
      <c r="AGJ150" s="8"/>
      <c r="AGK150" s="8"/>
      <c r="AGL150" s="8"/>
      <c r="AGM150" s="8"/>
      <c r="AGN150" s="8"/>
      <c r="AGO150" s="8"/>
      <c r="AGP150" s="8"/>
      <c r="AGQ150" s="8"/>
      <c r="AGR150" s="8"/>
      <c r="AGS150" s="8"/>
      <c r="AGT150" s="8"/>
      <c r="AGU150" s="8"/>
      <c r="AGV150" s="8"/>
      <c r="AGW150" s="8"/>
      <c r="AGX150" s="8"/>
      <c r="AGY150" s="8"/>
      <c r="AGZ150" s="8"/>
      <c r="AHA150" s="8"/>
      <c r="AHB150" s="8"/>
      <c r="AHC150" s="8"/>
      <c r="AHD150" s="8"/>
      <c r="AHE150" s="8"/>
      <c r="AHF150" s="8"/>
      <c r="AHG150" s="8"/>
      <c r="AHH150" s="8"/>
      <c r="AHI150" s="8"/>
      <c r="AHJ150" s="8"/>
      <c r="AHK150" s="8"/>
      <c r="AHL150" s="8"/>
      <c r="AHM150" s="8"/>
      <c r="AHN150" s="8"/>
      <c r="AHO150" s="8"/>
      <c r="AHP150" s="8"/>
      <c r="AHQ150" s="8"/>
      <c r="AHR150" s="8"/>
      <c r="AHS150" s="8"/>
      <c r="AHT150" s="8"/>
      <c r="AHU150" s="8"/>
      <c r="AHV150" s="8"/>
      <c r="AHW150" s="8"/>
      <c r="AHX150" s="8"/>
      <c r="AHY150" s="8"/>
      <c r="AHZ150" s="8"/>
      <c r="AIA150" s="8"/>
      <c r="AIB150" s="8"/>
      <c r="AIC150" s="8"/>
      <c r="AID150" s="8"/>
      <c r="AIE150" s="8"/>
      <c r="AIF150" s="8"/>
      <c r="AIG150" s="8"/>
      <c r="AIH150" s="8"/>
      <c r="AII150" s="8"/>
      <c r="AIJ150" s="8"/>
      <c r="AIK150" s="8"/>
      <c r="AIL150" s="8"/>
      <c r="AIM150" s="8"/>
      <c r="AIN150" s="8"/>
      <c r="AIO150" s="8"/>
      <c r="AIP150" s="8"/>
      <c r="AIQ150" s="8"/>
      <c r="AIR150" s="8"/>
      <c r="AIS150" s="8"/>
      <c r="AIT150" s="8"/>
      <c r="AIU150" s="8"/>
      <c r="AIV150" s="8"/>
      <c r="AIW150" s="8"/>
      <c r="AIX150" s="8"/>
      <c r="AIY150" s="8"/>
      <c r="AIZ150" s="8"/>
      <c r="AJA150" s="8"/>
      <c r="AJB150" s="8"/>
      <c r="AJC150" s="8"/>
      <c r="AJD150" s="8"/>
      <c r="AJE150" s="8"/>
      <c r="AJF150" s="8"/>
      <c r="AJG150" s="8"/>
      <c r="AJH150" s="8"/>
      <c r="AJI150" s="8"/>
      <c r="AJJ150" s="8"/>
      <c r="AJK150" s="8"/>
      <c r="AJL150" s="8"/>
      <c r="AJM150" s="8"/>
      <c r="AJN150" s="8"/>
      <c r="AJO150" s="8"/>
      <c r="AJP150" s="8"/>
      <c r="AJQ150" s="8"/>
      <c r="AJR150" s="8"/>
      <c r="AJS150" s="8"/>
      <c r="AJT150" s="8"/>
      <c r="AJU150" s="8"/>
      <c r="AJV150" s="8"/>
      <c r="AJW150" s="8"/>
      <c r="AJX150" s="8"/>
      <c r="AJY150" s="8"/>
      <c r="AJZ150" s="8"/>
      <c r="AKA150" s="8"/>
      <c r="AKB150" s="8"/>
      <c r="AKC150" s="8"/>
      <c r="AKD150" s="8"/>
      <c r="AKE150" s="8"/>
      <c r="AKF150" s="8"/>
      <c r="AKG150" s="8"/>
      <c r="AKH150" s="8"/>
      <c r="AKI150" s="8"/>
      <c r="AKJ150" s="8"/>
      <c r="AKK150" s="8"/>
      <c r="AKL150" s="8"/>
      <c r="AKM150" s="8"/>
      <c r="AKN150" s="8"/>
      <c r="AKO150" s="8"/>
      <c r="AKP150" s="8"/>
      <c r="AKQ150" s="8"/>
      <c r="AKR150" s="8"/>
      <c r="AKS150" s="8"/>
      <c r="AKT150" s="8"/>
      <c r="AKU150" s="8"/>
      <c r="AKV150" s="8"/>
      <c r="AKW150" s="8"/>
      <c r="AKX150" s="8"/>
      <c r="AKY150" s="8"/>
      <c r="AKZ150" s="8"/>
      <c r="ALA150" s="8"/>
      <c r="ALB150" s="8"/>
      <c r="ALC150" s="8"/>
      <c r="ALD150" s="8"/>
      <c r="ALE150" s="8"/>
      <c r="ALF150" s="8"/>
      <c r="ALG150" s="8"/>
      <c r="ALH150" s="8"/>
      <c r="ALI150" s="8"/>
      <c r="ALJ150" s="8"/>
      <c r="ALK150" s="8"/>
      <c r="ALL150" s="8"/>
      <c r="ALM150" s="8"/>
      <c r="ALN150" s="8"/>
      <c r="ALO150" s="8"/>
      <c r="ALP150" s="8"/>
      <c r="ALQ150" s="8"/>
      <c r="ALR150" s="8"/>
      <c r="ALS150" s="8"/>
      <c r="ALT150" s="8"/>
      <c r="ALU150" s="8"/>
      <c r="ALV150" s="8"/>
      <c r="ALW150" s="8"/>
      <c r="ALX150" s="8"/>
      <c r="ALY150" s="8"/>
      <c r="ALZ150" s="8"/>
      <c r="AMA150" s="8"/>
      <c r="AMB150" s="8"/>
      <c r="AMC150" s="8"/>
      <c r="AMD150" s="8"/>
      <c r="AME150" s="8"/>
    </row>
    <row r="151" spans="1:1019" s="158" customFormat="1" ht="15.75">
      <c r="A151" s="224"/>
      <c r="B151" s="225"/>
      <c r="C151" s="236"/>
      <c r="D151" s="236"/>
      <c r="E151" s="236"/>
      <c r="F151" s="237"/>
      <c r="G151" s="228"/>
      <c r="H151" s="238"/>
      <c r="I151" s="230" t="b">
        <f t="shared" si="32"/>
        <v>0</v>
      </c>
      <c r="J151" s="231" t="e">
        <f>VLOOKUP(G151,'3. Fiche prépa conv APL_RS'!$B$33:$H$39,IF(LEFT(A151,3)="PLS",6,IF(LEFT(A151,4)="PLUS",2,IF(LEFT(A151,4)="PLAI",4))))</f>
        <v>#N/A</v>
      </c>
      <c r="K151" s="232"/>
      <c r="L151" s="232"/>
      <c r="M151" s="233">
        <f t="shared" si="30"/>
        <v>0</v>
      </c>
      <c r="N151" s="234"/>
      <c r="O151" s="233" t="str">
        <f>IF($A151="PLAI-adapté",IF($M$8=2,VLOOKUP($N151,Données!$H$6:$L$11,5,0),VLOOKUP($N151,Données!$H$6:$L$11,4,0)),"")</f>
        <v/>
      </c>
      <c r="P151" s="235" t="str">
        <f t="shared" si="31"/>
        <v/>
      </c>
      <c r="Q151" s="403" t="str">
        <f t="shared" si="33"/>
        <v/>
      </c>
      <c r="R151" s="209"/>
      <c r="S151" s="15"/>
      <c r="T151" s="8"/>
      <c r="U151" s="8"/>
      <c r="V151" s="8"/>
      <c r="W151" s="8"/>
      <c r="X151" s="50"/>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c r="IS151" s="8"/>
      <c r="IT151" s="8"/>
      <c r="IU151" s="8"/>
      <c r="IV151" s="8"/>
      <c r="IW151" s="8"/>
      <c r="IX151" s="8"/>
      <c r="IY151" s="8"/>
      <c r="IZ151" s="8"/>
      <c r="JA151" s="8"/>
      <c r="JB151" s="8"/>
      <c r="JC151" s="8"/>
      <c r="JD151" s="8"/>
      <c r="JE151" s="8"/>
      <c r="JF151" s="8"/>
      <c r="JG151" s="8"/>
      <c r="JH151" s="8"/>
      <c r="JI151" s="8"/>
      <c r="JJ151" s="8"/>
      <c r="JK151" s="8"/>
      <c r="JL151" s="8"/>
      <c r="JM151" s="8"/>
      <c r="JN151" s="8"/>
      <c r="JO151" s="8"/>
      <c r="JP151" s="8"/>
      <c r="JQ151" s="8"/>
      <c r="JR151" s="8"/>
      <c r="JS151" s="8"/>
      <c r="JT151" s="8"/>
      <c r="JU151" s="8"/>
      <c r="JV151" s="8"/>
      <c r="JW151" s="8"/>
      <c r="JX151" s="8"/>
      <c r="JY151" s="8"/>
      <c r="JZ151" s="8"/>
      <c r="KA151" s="8"/>
      <c r="KB151" s="8"/>
      <c r="KC151" s="8"/>
      <c r="KD151" s="8"/>
      <c r="KE151" s="8"/>
      <c r="KF151" s="8"/>
      <c r="KG151" s="8"/>
      <c r="KH151" s="8"/>
      <c r="KI151" s="8"/>
      <c r="KJ151" s="8"/>
      <c r="KK151" s="8"/>
      <c r="KL151" s="8"/>
      <c r="KM151" s="8"/>
      <c r="KN151" s="8"/>
      <c r="KO151" s="8"/>
      <c r="KP151" s="8"/>
      <c r="KQ151" s="8"/>
      <c r="KR151" s="8"/>
      <c r="KS151" s="8"/>
      <c r="KT151" s="8"/>
      <c r="KU151" s="8"/>
      <c r="KV151" s="8"/>
      <c r="KW151" s="8"/>
      <c r="KX151" s="8"/>
      <c r="KY151" s="8"/>
      <c r="KZ151" s="8"/>
      <c r="LA151" s="8"/>
      <c r="LB151" s="8"/>
      <c r="LC151" s="8"/>
      <c r="LD151" s="8"/>
      <c r="LE151" s="8"/>
      <c r="LF151" s="8"/>
      <c r="LG151" s="8"/>
      <c r="LH151" s="8"/>
      <c r="LI151" s="8"/>
      <c r="LJ151" s="8"/>
      <c r="LK151" s="8"/>
      <c r="LL151" s="8"/>
      <c r="LM151" s="8"/>
      <c r="LN151" s="8"/>
      <c r="LO151" s="8"/>
      <c r="LP151" s="8"/>
      <c r="LQ151" s="8"/>
      <c r="LR151" s="8"/>
      <c r="LS151" s="8"/>
      <c r="LT151" s="8"/>
      <c r="LU151" s="8"/>
      <c r="LV151" s="8"/>
      <c r="LW151" s="8"/>
      <c r="LX151" s="8"/>
      <c r="LY151" s="8"/>
      <c r="LZ151" s="8"/>
      <c r="MA151" s="8"/>
      <c r="MB151" s="8"/>
      <c r="MC151" s="8"/>
      <c r="MD151" s="8"/>
      <c r="ME151" s="8"/>
      <c r="MF151" s="8"/>
      <c r="MG151" s="8"/>
      <c r="MH151" s="8"/>
      <c r="MI151" s="8"/>
      <c r="MJ151" s="8"/>
      <c r="MK151" s="8"/>
      <c r="ML151" s="8"/>
      <c r="MM151" s="8"/>
      <c r="MN151" s="8"/>
      <c r="MO151" s="8"/>
      <c r="MP151" s="8"/>
      <c r="MQ151" s="8"/>
      <c r="MR151" s="8"/>
      <c r="MS151" s="8"/>
      <c r="MT151" s="8"/>
      <c r="MU151" s="8"/>
      <c r="MV151" s="8"/>
      <c r="MW151" s="8"/>
      <c r="MX151" s="8"/>
      <c r="MY151" s="8"/>
      <c r="MZ151" s="8"/>
      <c r="NA151" s="8"/>
      <c r="NB151" s="8"/>
      <c r="NC151" s="8"/>
      <c r="ND151" s="8"/>
      <c r="NE151" s="8"/>
      <c r="NF151" s="8"/>
      <c r="NG151" s="8"/>
      <c r="NH151" s="8"/>
      <c r="NI151" s="8"/>
      <c r="NJ151" s="8"/>
      <c r="NK151" s="8"/>
      <c r="NL151" s="8"/>
      <c r="NM151" s="8"/>
      <c r="NN151" s="8"/>
      <c r="NO151" s="8"/>
      <c r="NP151" s="8"/>
      <c r="NQ151" s="8"/>
      <c r="NR151" s="8"/>
      <c r="NS151" s="8"/>
      <c r="NT151" s="8"/>
      <c r="NU151" s="8"/>
      <c r="NV151" s="8"/>
      <c r="NW151" s="8"/>
      <c r="NX151" s="8"/>
      <c r="NY151" s="8"/>
      <c r="NZ151" s="8"/>
      <c r="OA151" s="8"/>
      <c r="OB151" s="8"/>
      <c r="OC151" s="8"/>
      <c r="OD151" s="8"/>
      <c r="OE151" s="8"/>
      <c r="OF151" s="8"/>
      <c r="OG151" s="8"/>
      <c r="OH151" s="8"/>
      <c r="OI151" s="8"/>
      <c r="OJ151" s="8"/>
      <c r="OK151" s="8"/>
      <c r="OL151" s="8"/>
      <c r="OM151" s="8"/>
      <c r="ON151" s="8"/>
      <c r="OO151" s="8"/>
      <c r="OP151" s="8"/>
      <c r="OQ151" s="8"/>
      <c r="OR151" s="8"/>
      <c r="OS151" s="8"/>
      <c r="OT151" s="8"/>
      <c r="OU151" s="8"/>
      <c r="OV151" s="8"/>
      <c r="OW151" s="8"/>
      <c r="OX151" s="8"/>
      <c r="OY151" s="8"/>
      <c r="OZ151" s="8"/>
      <c r="PA151" s="8"/>
      <c r="PB151" s="8"/>
      <c r="PC151" s="8"/>
      <c r="PD151" s="8"/>
      <c r="PE151" s="8"/>
      <c r="PF151" s="8"/>
      <c r="PG151" s="8"/>
      <c r="PH151" s="8"/>
      <c r="PI151" s="8"/>
      <c r="PJ151" s="8"/>
      <c r="PK151" s="8"/>
      <c r="PL151" s="8"/>
      <c r="PM151" s="8"/>
      <c r="PN151" s="8"/>
      <c r="PO151" s="8"/>
      <c r="PP151" s="8"/>
      <c r="PQ151" s="8"/>
      <c r="PR151" s="8"/>
      <c r="PS151" s="8"/>
      <c r="PT151" s="8"/>
      <c r="PU151" s="8"/>
      <c r="PV151" s="8"/>
      <c r="PW151" s="8"/>
      <c r="PX151" s="8"/>
      <c r="PY151" s="8"/>
      <c r="PZ151" s="8"/>
      <c r="QA151" s="8"/>
      <c r="QB151" s="8"/>
      <c r="QC151" s="8"/>
      <c r="QD151" s="8"/>
      <c r="QE151" s="8"/>
      <c r="QF151" s="8"/>
      <c r="QG151" s="8"/>
      <c r="QH151" s="8"/>
      <c r="QI151" s="8"/>
      <c r="QJ151" s="8"/>
      <c r="QK151" s="8"/>
      <c r="QL151" s="8"/>
      <c r="QM151" s="8"/>
      <c r="QN151" s="8"/>
      <c r="QO151" s="8"/>
      <c r="QP151" s="8"/>
      <c r="QQ151" s="8"/>
      <c r="QR151" s="8"/>
      <c r="QS151" s="8"/>
      <c r="QT151" s="8"/>
      <c r="QU151" s="8"/>
      <c r="QV151" s="8"/>
      <c r="QW151" s="8"/>
      <c r="QX151" s="8"/>
      <c r="QY151" s="8"/>
      <c r="QZ151" s="8"/>
      <c r="RA151" s="8"/>
      <c r="RB151" s="8"/>
      <c r="RC151" s="8"/>
      <c r="RD151" s="8"/>
      <c r="RE151" s="8"/>
      <c r="RF151" s="8"/>
      <c r="RG151" s="8"/>
      <c r="RH151" s="8"/>
      <c r="RI151" s="8"/>
      <c r="RJ151" s="8"/>
      <c r="RK151" s="8"/>
      <c r="RL151" s="8"/>
      <c r="RM151" s="8"/>
      <c r="RN151" s="8"/>
      <c r="RO151" s="8"/>
      <c r="RP151" s="8"/>
      <c r="RQ151" s="8"/>
      <c r="RR151" s="8"/>
      <c r="RS151" s="8"/>
      <c r="RT151" s="8"/>
      <c r="RU151" s="8"/>
      <c r="RV151" s="8"/>
      <c r="RW151" s="8"/>
      <c r="RX151" s="8"/>
      <c r="RY151" s="8"/>
      <c r="RZ151" s="8"/>
      <c r="SA151" s="8"/>
      <c r="SB151" s="8"/>
      <c r="SC151" s="8"/>
      <c r="SD151" s="8"/>
      <c r="SE151" s="8"/>
      <c r="SF151" s="8"/>
      <c r="SG151" s="8"/>
      <c r="SH151" s="8"/>
      <c r="SI151" s="8"/>
      <c r="SJ151" s="8"/>
      <c r="SK151" s="8"/>
      <c r="SL151" s="8"/>
      <c r="SM151" s="8"/>
      <c r="SN151" s="8"/>
      <c r="SO151" s="8"/>
      <c r="SP151" s="8"/>
      <c r="SQ151" s="8"/>
      <c r="SR151" s="8"/>
      <c r="SS151" s="8"/>
      <c r="ST151" s="8"/>
      <c r="SU151" s="8"/>
      <c r="SV151" s="8"/>
      <c r="SW151" s="8"/>
      <c r="SX151" s="8"/>
      <c r="SY151" s="8"/>
      <c r="SZ151" s="8"/>
      <c r="TA151" s="8"/>
      <c r="TB151" s="8"/>
      <c r="TC151" s="8"/>
      <c r="TD151" s="8"/>
      <c r="TE151" s="8"/>
      <c r="TF151" s="8"/>
      <c r="TG151" s="8"/>
      <c r="TH151" s="8"/>
      <c r="TI151" s="8"/>
      <c r="TJ151" s="8"/>
      <c r="TK151" s="8"/>
      <c r="TL151" s="8"/>
      <c r="TM151" s="8"/>
      <c r="TN151" s="8"/>
      <c r="TO151" s="8"/>
      <c r="TP151" s="8"/>
      <c r="TQ151" s="8"/>
      <c r="TR151" s="8"/>
      <c r="TS151" s="8"/>
      <c r="TT151" s="8"/>
      <c r="TU151" s="8"/>
      <c r="TV151" s="8"/>
      <c r="TW151" s="8"/>
      <c r="TX151" s="8"/>
      <c r="TY151" s="8"/>
      <c r="TZ151" s="8"/>
      <c r="UA151" s="8"/>
      <c r="UB151" s="8"/>
      <c r="UC151" s="8"/>
      <c r="UD151" s="8"/>
      <c r="UE151" s="8"/>
      <c r="UF151" s="8"/>
      <c r="UG151" s="8"/>
      <c r="UH151" s="8"/>
      <c r="UI151" s="8"/>
      <c r="UJ151" s="8"/>
      <c r="UK151" s="8"/>
      <c r="UL151" s="8"/>
      <c r="UM151" s="8"/>
      <c r="UN151" s="8"/>
      <c r="UO151" s="8"/>
      <c r="UP151" s="8"/>
      <c r="UQ151" s="8"/>
      <c r="UR151" s="8"/>
      <c r="US151" s="8"/>
      <c r="UT151" s="8"/>
      <c r="UU151" s="8"/>
      <c r="UV151" s="8"/>
      <c r="UW151" s="8"/>
      <c r="UX151" s="8"/>
      <c r="UY151" s="8"/>
      <c r="UZ151" s="8"/>
      <c r="VA151" s="8"/>
      <c r="VB151" s="8"/>
      <c r="VC151" s="8"/>
      <c r="VD151" s="8"/>
      <c r="VE151" s="8"/>
      <c r="VF151" s="8"/>
      <c r="VG151" s="8"/>
      <c r="VH151" s="8"/>
      <c r="VI151" s="8"/>
      <c r="VJ151" s="8"/>
      <c r="VK151" s="8"/>
      <c r="VL151" s="8"/>
      <c r="VM151" s="8"/>
      <c r="VN151" s="8"/>
      <c r="VO151" s="8"/>
      <c r="VP151" s="8"/>
      <c r="VQ151" s="8"/>
      <c r="VR151" s="8"/>
      <c r="VS151" s="8"/>
      <c r="VT151" s="8"/>
      <c r="VU151" s="8"/>
      <c r="VV151" s="8"/>
      <c r="VW151" s="8"/>
      <c r="VX151" s="8"/>
      <c r="VY151" s="8"/>
      <c r="VZ151" s="8"/>
      <c r="WA151" s="8"/>
      <c r="WB151" s="8"/>
      <c r="WC151" s="8"/>
      <c r="WD151" s="8"/>
      <c r="WE151" s="8"/>
      <c r="WF151" s="8"/>
      <c r="WG151" s="8"/>
      <c r="WH151" s="8"/>
      <c r="WI151" s="8"/>
      <c r="WJ151" s="8"/>
      <c r="WK151" s="8"/>
      <c r="WL151" s="8"/>
      <c r="WM151" s="8"/>
      <c r="WN151" s="8"/>
      <c r="WO151" s="8"/>
      <c r="WP151" s="8"/>
      <c r="WQ151" s="8"/>
      <c r="WR151" s="8"/>
      <c r="WS151" s="8"/>
      <c r="WT151" s="8"/>
      <c r="WU151" s="8"/>
      <c r="WV151" s="8"/>
      <c r="WW151" s="8"/>
      <c r="WX151" s="8"/>
      <c r="WY151" s="8"/>
      <c r="WZ151" s="8"/>
      <c r="XA151" s="8"/>
      <c r="XB151" s="8"/>
      <c r="XC151" s="8"/>
      <c r="XD151" s="8"/>
      <c r="XE151" s="8"/>
      <c r="XF151" s="8"/>
      <c r="XG151" s="8"/>
      <c r="XH151" s="8"/>
      <c r="XI151" s="8"/>
      <c r="XJ151" s="8"/>
      <c r="XK151" s="8"/>
      <c r="XL151" s="8"/>
      <c r="XM151" s="8"/>
      <c r="XN151" s="8"/>
      <c r="XO151" s="8"/>
      <c r="XP151" s="8"/>
      <c r="XQ151" s="8"/>
      <c r="XR151" s="8"/>
      <c r="XS151" s="8"/>
      <c r="XT151" s="8"/>
      <c r="XU151" s="8"/>
      <c r="XV151" s="8"/>
      <c r="XW151" s="8"/>
      <c r="XX151" s="8"/>
      <c r="XY151" s="8"/>
      <c r="XZ151" s="8"/>
      <c r="YA151" s="8"/>
      <c r="YB151" s="8"/>
      <c r="YC151" s="8"/>
      <c r="YD151" s="8"/>
      <c r="YE151" s="8"/>
      <c r="YF151" s="8"/>
      <c r="YG151" s="8"/>
      <c r="YH151" s="8"/>
      <c r="YI151" s="8"/>
      <c r="YJ151" s="8"/>
      <c r="YK151" s="8"/>
      <c r="YL151" s="8"/>
      <c r="YM151" s="8"/>
      <c r="YN151" s="8"/>
      <c r="YO151" s="8"/>
      <c r="YP151" s="8"/>
      <c r="YQ151" s="8"/>
      <c r="YR151" s="8"/>
      <c r="YS151" s="8"/>
      <c r="YT151" s="8"/>
      <c r="YU151" s="8"/>
      <c r="YV151" s="8"/>
      <c r="YW151" s="8"/>
      <c r="YX151" s="8"/>
      <c r="YY151" s="8"/>
      <c r="YZ151" s="8"/>
      <c r="ZA151" s="8"/>
      <c r="ZB151" s="8"/>
      <c r="ZC151" s="8"/>
      <c r="ZD151" s="8"/>
      <c r="ZE151" s="8"/>
      <c r="ZF151" s="8"/>
      <c r="ZG151" s="8"/>
      <c r="ZH151" s="8"/>
      <c r="ZI151" s="8"/>
      <c r="ZJ151" s="8"/>
      <c r="ZK151" s="8"/>
      <c r="ZL151" s="8"/>
      <c r="ZM151" s="8"/>
      <c r="ZN151" s="8"/>
      <c r="ZO151" s="8"/>
      <c r="ZP151" s="8"/>
      <c r="ZQ151" s="8"/>
      <c r="ZR151" s="8"/>
      <c r="ZS151" s="8"/>
      <c r="ZT151" s="8"/>
      <c r="ZU151" s="8"/>
      <c r="ZV151" s="8"/>
      <c r="ZW151" s="8"/>
      <c r="ZX151" s="8"/>
      <c r="ZY151" s="8"/>
      <c r="ZZ151" s="8"/>
      <c r="AAA151" s="8"/>
      <c r="AAB151" s="8"/>
      <c r="AAC151" s="8"/>
      <c r="AAD151" s="8"/>
      <c r="AAE151" s="8"/>
      <c r="AAF151" s="8"/>
      <c r="AAG151" s="8"/>
      <c r="AAH151" s="8"/>
      <c r="AAI151" s="8"/>
      <c r="AAJ151" s="8"/>
      <c r="AAK151" s="8"/>
      <c r="AAL151" s="8"/>
      <c r="AAM151" s="8"/>
      <c r="AAN151" s="8"/>
      <c r="AAO151" s="8"/>
      <c r="AAP151" s="8"/>
      <c r="AAQ151" s="8"/>
      <c r="AAR151" s="8"/>
      <c r="AAS151" s="8"/>
      <c r="AAT151" s="8"/>
      <c r="AAU151" s="8"/>
      <c r="AAV151" s="8"/>
      <c r="AAW151" s="8"/>
      <c r="AAX151" s="8"/>
      <c r="AAY151" s="8"/>
      <c r="AAZ151" s="8"/>
      <c r="ABA151" s="8"/>
      <c r="ABB151" s="8"/>
      <c r="ABC151" s="8"/>
      <c r="ABD151" s="8"/>
      <c r="ABE151" s="8"/>
      <c r="ABF151" s="8"/>
      <c r="ABG151" s="8"/>
      <c r="ABH151" s="8"/>
      <c r="ABI151" s="8"/>
      <c r="ABJ151" s="8"/>
      <c r="ABK151" s="8"/>
      <c r="ABL151" s="8"/>
      <c r="ABM151" s="8"/>
      <c r="ABN151" s="8"/>
      <c r="ABO151" s="8"/>
      <c r="ABP151" s="8"/>
      <c r="ABQ151" s="8"/>
      <c r="ABR151" s="8"/>
      <c r="ABS151" s="8"/>
      <c r="ABT151" s="8"/>
      <c r="ABU151" s="8"/>
      <c r="ABV151" s="8"/>
      <c r="ABW151" s="8"/>
      <c r="ABX151" s="8"/>
      <c r="ABY151" s="8"/>
      <c r="ABZ151" s="8"/>
      <c r="ACA151" s="8"/>
      <c r="ACB151" s="8"/>
      <c r="ACC151" s="8"/>
      <c r="ACD151" s="8"/>
      <c r="ACE151" s="8"/>
      <c r="ACF151" s="8"/>
      <c r="ACG151" s="8"/>
      <c r="ACH151" s="8"/>
      <c r="ACI151" s="8"/>
      <c r="ACJ151" s="8"/>
      <c r="ACK151" s="8"/>
      <c r="ACL151" s="8"/>
      <c r="ACM151" s="8"/>
      <c r="ACN151" s="8"/>
      <c r="ACO151" s="8"/>
      <c r="ACP151" s="8"/>
      <c r="ACQ151" s="8"/>
      <c r="ACR151" s="8"/>
      <c r="ACS151" s="8"/>
      <c r="ACT151" s="8"/>
      <c r="ACU151" s="8"/>
      <c r="ACV151" s="8"/>
      <c r="ACW151" s="8"/>
      <c r="ACX151" s="8"/>
      <c r="ACY151" s="8"/>
      <c r="ACZ151" s="8"/>
      <c r="ADA151" s="8"/>
      <c r="ADB151" s="8"/>
      <c r="ADC151" s="8"/>
      <c r="ADD151" s="8"/>
      <c r="ADE151" s="8"/>
      <c r="ADF151" s="8"/>
      <c r="ADG151" s="8"/>
      <c r="ADH151" s="8"/>
      <c r="ADI151" s="8"/>
      <c r="ADJ151" s="8"/>
      <c r="ADK151" s="8"/>
      <c r="ADL151" s="8"/>
      <c r="ADM151" s="8"/>
      <c r="ADN151" s="8"/>
      <c r="ADO151" s="8"/>
      <c r="ADP151" s="8"/>
      <c r="ADQ151" s="8"/>
      <c r="ADR151" s="8"/>
      <c r="ADS151" s="8"/>
      <c r="ADT151" s="8"/>
      <c r="ADU151" s="8"/>
      <c r="ADV151" s="8"/>
      <c r="ADW151" s="8"/>
      <c r="ADX151" s="8"/>
      <c r="ADY151" s="8"/>
      <c r="ADZ151" s="8"/>
      <c r="AEA151" s="8"/>
      <c r="AEB151" s="8"/>
      <c r="AEC151" s="8"/>
      <c r="AED151" s="8"/>
      <c r="AEE151" s="8"/>
      <c r="AEF151" s="8"/>
      <c r="AEG151" s="8"/>
      <c r="AEH151" s="8"/>
      <c r="AEI151" s="8"/>
      <c r="AEJ151" s="8"/>
      <c r="AEK151" s="8"/>
      <c r="AEL151" s="8"/>
      <c r="AEM151" s="8"/>
      <c r="AEN151" s="8"/>
      <c r="AEO151" s="8"/>
      <c r="AEP151" s="8"/>
      <c r="AEQ151" s="8"/>
      <c r="AER151" s="8"/>
      <c r="AES151" s="8"/>
      <c r="AET151" s="8"/>
      <c r="AEU151" s="8"/>
      <c r="AEV151" s="8"/>
      <c r="AEW151" s="8"/>
      <c r="AEX151" s="8"/>
      <c r="AEY151" s="8"/>
      <c r="AEZ151" s="8"/>
      <c r="AFA151" s="8"/>
      <c r="AFB151" s="8"/>
      <c r="AFC151" s="8"/>
      <c r="AFD151" s="8"/>
      <c r="AFE151" s="8"/>
      <c r="AFF151" s="8"/>
      <c r="AFG151" s="8"/>
      <c r="AFH151" s="8"/>
      <c r="AFI151" s="8"/>
      <c r="AFJ151" s="8"/>
      <c r="AFK151" s="8"/>
      <c r="AFL151" s="8"/>
      <c r="AFM151" s="8"/>
      <c r="AFN151" s="8"/>
      <c r="AFO151" s="8"/>
      <c r="AFP151" s="8"/>
      <c r="AFQ151" s="8"/>
      <c r="AFR151" s="8"/>
      <c r="AFS151" s="8"/>
      <c r="AFT151" s="8"/>
      <c r="AFU151" s="8"/>
      <c r="AFV151" s="8"/>
      <c r="AFW151" s="8"/>
      <c r="AFX151" s="8"/>
      <c r="AFY151" s="8"/>
      <c r="AFZ151" s="8"/>
      <c r="AGA151" s="8"/>
      <c r="AGB151" s="8"/>
      <c r="AGC151" s="8"/>
      <c r="AGD151" s="8"/>
      <c r="AGE151" s="8"/>
      <c r="AGF151" s="8"/>
      <c r="AGG151" s="8"/>
      <c r="AGH151" s="8"/>
      <c r="AGI151" s="8"/>
      <c r="AGJ151" s="8"/>
      <c r="AGK151" s="8"/>
      <c r="AGL151" s="8"/>
      <c r="AGM151" s="8"/>
      <c r="AGN151" s="8"/>
      <c r="AGO151" s="8"/>
      <c r="AGP151" s="8"/>
      <c r="AGQ151" s="8"/>
      <c r="AGR151" s="8"/>
      <c r="AGS151" s="8"/>
      <c r="AGT151" s="8"/>
      <c r="AGU151" s="8"/>
      <c r="AGV151" s="8"/>
      <c r="AGW151" s="8"/>
      <c r="AGX151" s="8"/>
      <c r="AGY151" s="8"/>
      <c r="AGZ151" s="8"/>
      <c r="AHA151" s="8"/>
      <c r="AHB151" s="8"/>
      <c r="AHC151" s="8"/>
      <c r="AHD151" s="8"/>
      <c r="AHE151" s="8"/>
      <c r="AHF151" s="8"/>
      <c r="AHG151" s="8"/>
      <c r="AHH151" s="8"/>
      <c r="AHI151" s="8"/>
      <c r="AHJ151" s="8"/>
      <c r="AHK151" s="8"/>
      <c r="AHL151" s="8"/>
      <c r="AHM151" s="8"/>
      <c r="AHN151" s="8"/>
      <c r="AHO151" s="8"/>
      <c r="AHP151" s="8"/>
      <c r="AHQ151" s="8"/>
      <c r="AHR151" s="8"/>
      <c r="AHS151" s="8"/>
      <c r="AHT151" s="8"/>
      <c r="AHU151" s="8"/>
      <c r="AHV151" s="8"/>
      <c r="AHW151" s="8"/>
      <c r="AHX151" s="8"/>
      <c r="AHY151" s="8"/>
      <c r="AHZ151" s="8"/>
      <c r="AIA151" s="8"/>
      <c r="AIB151" s="8"/>
      <c r="AIC151" s="8"/>
      <c r="AID151" s="8"/>
      <c r="AIE151" s="8"/>
      <c r="AIF151" s="8"/>
      <c r="AIG151" s="8"/>
      <c r="AIH151" s="8"/>
      <c r="AII151" s="8"/>
      <c r="AIJ151" s="8"/>
      <c r="AIK151" s="8"/>
      <c r="AIL151" s="8"/>
      <c r="AIM151" s="8"/>
      <c r="AIN151" s="8"/>
      <c r="AIO151" s="8"/>
      <c r="AIP151" s="8"/>
      <c r="AIQ151" s="8"/>
      <c r="AIR151" s="8"/>
      <c r="AIS151" s="8"/>
      <c r="AIT151" s="8"/>
      <c r="AIU151" s="8"/>
      <c r="AIV151" s="8"/>
      <c r="AIW151" s="8"/>
      <c r="AIX151" s="8"/>
      <c r="AIY151" s="8"/>
      <c r="AIZ151" s="8"/>
      <c r="AJA151" s="8"/>
      <c r="AJB151" s="8"/>
      <c r="AJC151" s="8"/>
      <c r="AJD151" s="8"/>
      <c r="AJE151" s="8"/>
      <c r="AJF151" s="8"/>
      <c r="AJG151" s="8"/>
      <c r="AJH151" s="8"/>
      <c r="AJI151" s="8"/>
      <c r="AJJ151" s="8"/>
      <c r="AJK151" s="8"/>
      <c r="AJL151" s="8"/>
      <c r="AJM151" s="8"/>
      <c r="AJN151" s="8"/>
      <c r="AJO151" s="8"/>
      <c r="AJP151" s="8"/>
      <c r="AJQ151" s="8"/>
      <c r="AJR151" s="8"/>
      <c r="AJS151" s="8"/>
      <c r="AJT151" s="8"/>
      <c r="AJU151" s="8"/>
      <c r="AJV151" s="8"/>
      <c r="AJW151" s="8"/>
      <c r="AJX151" s="8"/>
      <c r="AJY151" s="8"/>
      <c r="AJZ151" s="8"/>
      <c r="AKA151" s="8"/>
      <c r="AKB151" s="8"/>
      <c r="AKC151" s="8"/>
      <c r="AKD151" s="8"/>
      <c r="AKE151" s="8"/>
      <c r="AKF151" s="8"/>
      <c r="AKG151" s="8"/>
      <c r="AKH151" s="8"/>
      <c r="AKI151" s="8"/>
      <c r="AKJ151" s="8"/>
      <c r="AKK151" s="8"/>
      <c r="AKL151" s="8"/>
      <c r="AKM151" s="8"/>
      <c r="AKN151" s="8"/>
      <c r="AKO151" s="8"/>
      <c r="AKP151" s="8"/>
      <c r="AKQ151" s="8"/>
      <c r="AKR151" s="8"/>
      <c r="AKS151" s="8"/>
      <c r="AKT151" s="8"/>
      <c r="AKU151" s="8"/>
      <c r="AKV151" s="8"/>
      <c r="AKW151" s="8"/>
      <c r="AKX151" s="8"/>
      <c r="AKY151" s="8"/>
      <c r="AKZ151" s="8"/>
      <c r="ALA151" s="8"/>
      <c r="ALB151" s="8"/>
      <c r="ALC151" s="8"/>
      <c r="ALD151" s="8"/>
      <c r="ALE151" s="8"/>
      <c r="ALF151" s="8"/>
      <c r="ALG151" s="8"/>
      <c r="ALH151" s="8"/>
      <c r="ALI151" s="8"/>
      <c r="ALJ151" s="8"/>
      <c r="ALK151" s="8"/>
      <c r="ALL151" s="8"/>
      <c r="ALM151" s="8"/>
      <c r="ALN151" s="8"/>
      <c r="ALO151" s="8"/>
      <c r="ALP151" s="8"/>
      <c r="ALQ151" s="8"/>
      <c r="ALR151" s="8"/>
      <c r="ALS151" s="8"/>
      <c r="ALT151" s="8"/>
      <c r="ALU151" s="8"/>
      <c r="ALV151" s="8"/>
      <c r="ALW151" s="8"/>
      <c r="ALX151" s="8"/>
      <c r="ALY151" s="8"/>
      <c r="ALZ151" s="8"/>
      <c r="AMA151" s="8"/>
      <c r="AMB151" s="8"/>
      <c r="AMC151" s="8"/>
      <c r="AMD151" s="8"/>
      <c r="AME151" s="8"/>
    </row>
    <row r="152" spans="1:1019" s="158" customFormat="1" ht="15.75">
      <c r="A152" s="224"/>
      <c r="B152" s="225"/>
      <c r="C152" s="236"/>
      <c r="D152" s="236"/>
      <c r="E152" s="236"/>
      <c r="F152" s="237"/>
      <c r="G152" s="228"/>
      <c r="H152" s="238"/>
      <c r="I152" s="230" t="b">
        <f t="shared" si="32"/>
        <v>0</v>
      </c>
      <c r="J152" s="231" t="e">
        <f>VLOOKUP(G152,'3. Fiche prépa conv APL_RS'!$B$33:$H$39,IF(LEFT(A152,3)="PLS",6,IF(LEFT(A152,4)="PLUS",2,IF(LEFT(A152,4)="PLAI",4))))</f>
        <v>#N/A</v>
      </c>
      <c r="K152" s="232"/>
      <c r="L152" s="232"/>
      <c r="M152" s="233">
        <f t="shared" si="30"/>
        <v>0</v>
      </c>
      <c r="N152" s="234"/>
      <c r="O152" s="233" t="str">
        <f>IF($A152="PLAI-adapté",IF($M$8=2,VLOOKUP($N152,Données!$H$6:$L$11,5,0),VLOOKUP($N152,Données!$H$6:$L$11,4,0)),"")</f>
        <v/>
      </c>
      <c r="P152" s="235" t="str">
        <f t="shared" si="31"/>
        <v/>
      </c>
      <c r="Q152" s="403" t="str">
        <f t="shared" si="33"/>
        <v/>
      </c>
      <c r="R152" s="209"/>
      <c r="S152" s="15"/>
      <c r="T152" s="8"/>
      <c r="U152" s="8"/>
      <c r="V152" s="8"/>
      <c r="W152" s="8"/>
      <c r="X152" s="50"/>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c r="HH152" s="8"/>
      <c r="HI152" s="8"/>
      <c r="HJ152" s="8"/>
      <c r="HK152" s="8"/>
      <c r="HL152" s="8"/>
      <c r="HM152" s="8"/>
      <c r="HN152" s="8"/>
      <c r="HO152" s="8"/>
      <c r="HP152" s="8"/>
      <c r="HQ152" s="8"/>
      <c r="HR152" s="8"/>
      <c r="HS152" s="8"/>
      <c r="HT152" s="8"/>
      <c r="HU152" s="8"/>
      <c r="HV152" s="8"/>
      <c r="HW152" s="8"/>
      <c r="HX152" s="8"/>
      <c r="HY152" s="8"/>
      <c r="HZ152" s="8"/>
      <c r="IA152" s="8"/>
      <c r="IB152" s="8"/>
      <c r="IC152" s="8"/>
      <c r="ID152" s="8"/>
      <c r="IE152" s="8"/>
      <c r="IF152" s="8"/>
      <c r="IG152" s="8"/>
      <c r="IH152" s="8"/>
      <c r="II152" s="8"/>
      <c r="IJ152" s="8"/>
      <c r="IK152" s="8"/>
      <c r="IL152" s="8"/>
      <c r="IM152" s="8"/>
      <c r="IN152" s="8"/>
      <c r="IO152" s="8"/>
      <c r="IP152" s="8"/>
      <c r="IQ152" s="8"/>
      <c r="IR152" s="8"/>
      <c r="IS152" s="8"/>
      <c r="IT152" s="8"/>
      <c r="IU152" s="8"/>
      <c r="IV152" s="8"/>
      <c r="IW152" s="8"/>
      <c r="IX152" s="8"/>
      <c r="IY152" s="8"/>
      <c r="IZ152" s="8"/>
      <c r="JA152" s="8"/>
      <c r="JB152" s="8"/>
      <c r="JC152" s="8"/>
      <c r="JD152" s="8"/>
      <c r="JE152" s="8"/>
      <c r="JF152" s="8"/>
      <c r="JG152" s="8"/>
      <c r="JH152" s="8"/>
      <c r="JI152" s="8"/>
      <c r="JJ152" s="8"/>
      <c r="JK152" s="8"/>
      <c r="JL152" s="8"/>
      <c r="JM152" s="8"/>
      <c r="JN152" s="8"/>
      <c r="JO152" s="8"/>
      <c r="JP152" s="8"/>
      <c r="JQ152" s="8"/>
      <c r="JR152" s="8"/>
      <c r="JS152" s="8"/>
      <c r="JT152" s="8"/>
      <c r="JU152" s="8"/>
      <c r="JV152" s="8"/>
      <c r="JW152" s="8"/>
      <c r="JX152" s="8"/>
      <c r="JY152" s="8"/>
      <c r="JZ152" s="8"/>
      <c r="KA152" s="8"/>
      <c r="KB152" s="8"/>
      <c r="KC152" s="8"/>
      <c r="KD152" s="8"/>
      <c r="KE152" s="8"/>
      <c r="KF152" s="8"/>
      <c r="KG152" s="8"/>
      <c r="KH152" s="8"/>
      <c r="KI152" s="8"/>
      <c r="KJ152" s="8"/>
      <c r="KK152" s="8"/>
      <c r="KL152" s="8"/>
      <c r="KM152" s="8"/>
      <c r="KN152" s="8"/>
      <c r="KO152" s="8"/>
      <c r="KP152" s="8"/>
      <c r="KQ152" s="8"/>
      <c r="KR152" s="8"/>
      <c r="KS152" s="8"/>
      <c r="KT152" s="8"/>
      <c r="KU152" s="8"/>
      <c r="KV152" s="8"/>
      <c r="KW152" s="8"/>
      <c r="KX152" s="8"/>
      <c r="KY152" s="8"/>
      <c r="KZ152" s="8"/>
      <c r="LA152" s="8"/>
      <c r="LB152" s="8"/>
      <c r="LC152" s="8"/>
      <c r="LD152" s="8"/>
      <c r="LE152" s="8"/>
      <c r="LF152" s="8"/>
      <c r="LG152" s="8"/>
      <c r="LH152" s="8"/>
      <c r="LI152" s="8"/>
      <c r="LJ152" s="8"/>
      <c r="LK152" s="8"/>
      <c r="LL152" s="8"/>
      <c r="LM152" s="8"/>
      <c r="LN152" s="8"/>
      <c r="LO152" s="8"/>
      <c r="LP152" s="8"/>
      <c r="LQ152" s="8"/>
      <c r="LR152" s="8"/>
      <c r="LS152" s="8"/>
      <c r="LT152" s="8"/>
      <c r="LU152" s="8"/>
      <c r="LV152" s="8"/>
      <c r="LW152" s="8"/>
      <c r="LX152" s="8"/>
      <c r="LY152" s="8"/>
      <c r="LZ152" s="8"/>
      <c r="MA152" s="8"/>
      <c r="MB152" s="8"/>
      <c r="MC152" s="8"/>
      <c r="MD152" s="8"/>
      <c r="ME152" s="8"/>
      <c r="MF152" s="8"/>
      <c r="MG152" s="8"/>
      <c r="MH152" s="8"/>
      <c r="MI152" s="8"/>
      <c r="MJ152" s="8"/>
      <c r="MK152" s="8"/>
      <c r="ML152" s="8"/>
      <c r="MM152" s="8"/>
      <c r="MN152" s="8"/>
      <c r="MO152" s="8"/>
      <c r="MP152" s="8"/>
      <c r="MQ152" s="8"/>
      <c r="MR152" s="8"/>
      <c r="MS152" s="8"/>
      <c r="MT152" s="8"/>
      <c r="MU152" s="8"/>
      <c r="MV152" s="8"/>
      <c r="MW152" s="8"/>
      <c r="MX152" s="8"/>
      <c r="MY152" s="8"/>
      <c r="MZ152" s="8"/>
      <c r="NA152" s="8"/>
      <c r="NB152" s="8"/>
      <c r="NC152" s="8"/>
      <c r="ND152" s="8"/>
      <c r="NE152" s="8"/>
      <c r="NF152" s="8"/>
      <c r="NG152" s="8"/>
      <c r="NH152" s="8"/>
      <c r="NI152" s="8"/>
      <c r="NJ152" s="8"/>
      <c r="NK152" s="8"/>
      <c r="NL152" s="8"/>
      <c r="NM152" s="8"/>
      <c r="NN152" s="8"/>
      <c r="NO152" s="8"/>
      <c r="NP152" s="8"/>
      <c r="NQ152" s="8"/>
      <c r="NR152" s="8"/>
      <c r="NS152" s="8"/>
      <c r="NT152" s="8"/>
      <c r="NU152" s="8"/>
      <c r="NV152" s="8"/>
      <c r="NW152" s="8"/>
      <c r="NX152" s="8"/>
      <c r="NY152" s="8"/>
      <c r="NZ152" s="8"/>
      <c r="OA152" s="8"/>
      <c r="OB152" s="8"/>
      <c r="OC152" s="8"/>
      <c r="OD152" s="8"/>
      <c r="OE152" s="8"/>
      <c r="OF152" s="8"/>
      <c r="OG152" s="8"/>
      <c r="OH152" s="8"/>
      <c r="OI152" s="8"/>
      <c r="OJ152" s="8"/>
      <c r="OK152" s="8"/>
      <c r="OL152" s="8"/>
      <c r="OM152" s="8"/>
      <c r="ON152" s="8"/>
      <c r="OO152" s="8"/>
      <c r="OP152" s="8"/>
      <c r="OQ152" s="8"/>
      <c r="OR152" s="8"/>
      <c r="OS152" s="8"/>
      <c r="OT152" s="8"/>
      <c r="OU152" s="8"/>
      <c r="OV152" s="8"/>
      <c r="OW152" s="8"/>
      <c r="OX152" s="8"/>
      <c r="OY152" s="8"/>
      <c r="OZ152" s="8"/>
      <c r="PA152" s="8"/>
      <c r="PB152" s="8"/>
      <c r="PC152" s="8"/>
      <c r="PD152" s="8"/>
      <c r="PE152" s="8"/>
      <c r="PF152" s="8"/>
      <c r="PG152" s="8"/>
      <c r="PH152" s="8"/>
      <c r="PI152" s="8"/>
      <c r="PJ152" s="8"/>
      <c r="PK152" s="8"/>
      <c r="PL152" s="8"/>
      <c r="PM152" s="8"/>
      <c r="PN152" s="8"/>
      <c r="PO152" s="8"/>
      <c r="PP152" s="8"/>
      <c r="PQ152" s="8"/>
      <c r="PR152" s="8"/>
      <c r="PS152" s="8"/>
      <c r="PT152" s="8"/>
      <c r="PU152" s="8"/>
      <c r="PV152" s="8"/>
      <c r="PW152" s="8"/>
      <c r="PX152" s="8"/>
      <c r="PY152" s="8"/>
      <c r="PZ152" s="8"/>
      <c r="QA152" s="8"/>
      <c r="QB152" s="8"/>
      <c r="QC152" s="8"/>
      <c r="QD152" s="8"/>
      <c r="QE152" s="8"/>
      <c r="QF152" s="8"/>
      <c r="QG152" s="8"/>
      <c r="QH152" s="8"/>
      <c r="QI152" s="8"/>
      <c r="QJ152" s="8"/>
      <c r="QK152" s="8"/>
      <c r="QL152" s="8"/>
      <c r="QM152" s="8"/>
      <c r="QN152" s="8"/>
      <c r="QO152" s="8"/>
      <c r="QP152" s="8"/>
      <c r="QQ152" s="8"/>
      <c r="QR152" s="8"/>
      <c r="QS152" s="8"/>
      <c r="QT152" s="8"/>
      <c r="QU152" s="8"/>
      <c r="QV152" s="8"/>
      <c r="QW152" s="8"/>
      <c r="QX152" s="8"/>
      <c r="QY152" s="8"/>
      <c r="QZ152" s="8"/>
      <c r="RA152" s="8"/>
      <c r="RB152" s="8"/>
      <c r="RC152" s="8"/>
      <c r="RD152" s="8"/>
      <c r="RE152" s="8"/>
      <c r="RF152" s="8"/>
      <c r="RG152" s="8"/>
      <c r="RH152" s="8"/>
      <c r="RI152" s="8"/>
      <c r="RJ152" s="8"/>
      <c r="RK152" s="8"/>
      <c r="RL152" s="8"/>
      <c r="RM152" s="8"/>
      <c r="RN152" s="8"/>
      <c r="RO152" s="8"/>
      <c r="RP152" s="8"/>
      <c r="RQ152" s="8"/>
      <c r="RR152" s="8"/>
      <c r="RS152" s="8"/>
      <c r="RT152" s="8"/>
      <c r="RU152" s="8"/>
      <c r="RV152" s="8"/>
      <c r="RW152" s="8"/>
      <c r="RX152" s="8"/>
      <c r="RY152" s="8"/>
      <c r="RZ152" s="8"/>
      <c r="SA152" s="8"/>
      <c r="SB152" s="8"/>
      <c r="SC152" s="8"/>
      <c r="SD152" s="8"/>
      <c r="SE152" s="8"/>
      <c r="SF152" s="8"/>
      <c r="SG152" s="8"/>
      <c r="SH152" s="8"/>
      <c r="SI152" s="8"/>
      <c r="SJ152" s="8"/>
      <c r="SK152" s="8"/>
      <c r="SL152" s="8"/>
      <c r="SM152" s="8"/>
      <c r="SN152" s="8"/>
      <c r="SO152" s="8"/>
      <c r="SP152" s="8"/>
      <c r="SQ152" s="8"/>
      <c r="SR152" s="8"/>
      <c r="SS152" s="8"/>
      <c r="ST152" s="8"/>
      <c r="SU152" s="8"/>
      <c r="SV152" s="8"/>
      <c r="SW152" s="8"/>
      <c r="SX152" s="8"/>
      <c r="SY152" s="8"/>
      <c r="SZ152" s="8"/>
      <c r="TA152" s="8"/>
      <c r="TB152" s="8"/>
      <c r="TC152" s="8"/>
      <c r="TD152" s="8"/>
      <c r="TE152" s="8"/>
      <c r="TF152" s="8"/>
      <c r="TG152" s="8"/>
      <c r="TH152" s="8"/>
      <c r="TI152" s="8"/>
      <c r="TJ152" s="8"/>
      <c r="TK152" s="8"/>
      <c r="TL152" s="8"/>
      <c r="TM152" s="8"/>
      <c r="TN152" s="8"/>
      <c r="TO152" s="8"/>
      <c r="TP152" s="8"/>
      <c r="TQ152" s="8"/>
      <c r="TR152" s="8"/>
      <c r="TS152" s="8"/>
      <c r="TT152" s="8"/>
      <c r="TU152" s="8"/>
      <c r="TV152" s="8"/>
      <c r="TW152" s="8"/>
      <c r="TX152" s="8"/>
      <c r="TY152" s="8"/>
      <c r="TZ152" s="8"/>
      <c r="UA152" s="8"/>
      <c r="UB152" s="8"/>
      <c r="UC152" s="8"/>
      <c r="UD152" s="8"/>
      <c r="UE152" s="8"/>
      <c r="UF152" s="8"/>
      <c r="UG152" s="8"/>
      <c r="UH152" s="8"/>
      <c r="UI152" s="8"/>
      <c r="UJ152" s="8"/>
      <c r="UK152" s="8"/>
      <c r="UL152" s="8"/>
      <c r="UM152" s="8"/>
      <c r="UN152" s="8"/>
      <c r="UO152" s="8"/>
      <c r="UP152" s="8"/>
      <c r="UQ152" s="8"/>
      <c r="UR152" s="8"/>
      <c r="US152" s="8"/>
      <c r="UT152" s="8"/>
      <c r="UU152" s="8"/>
      <c r="UV152" s="8"/>
      <c r="UW152" s="8"/>
      <c r="UX152" s="8"/>
      <c r="UY152" s="8"/>
      <c r="UZ152" s="8"/>
      <c r="VA152" s="8"/>
      <c r="VB152" s="8"/>
      <c r="VC152" s="8"/>
      <c r="VD152" s="8"/>
      <c r="VE152" s="8"/>
      <c r="VF152" s="8"/>
      <c r="VG152" s="8"/>
      <c r="VH152" s="8"/>
      <c r="VI152" s="8"/>
      <c r="VJ152" s="8"/>
      <c r="VK152" s="8"/>
      <c r="VL152" s="8"/>
      <c r="VM152" s="8"/>
      <c r="VN152" s="8"/>
      <c r="VO152" s="8"/>
      <c r="VP152" s="8"/>
      <c r="VQ152" s="8"/>
      <c r="VR152" s="8"/>
      <c r="VS152" s="8"/>
      <c r="VT152" s="8"/>
      <c r="VU152" s="8"/>
      <c r="VV152" s="8"/>
      <c r="VW152" s="8"/>
      <c r="VX152" s="8"/>
      <c r="VY152" s="8"/>
      <c r="VZ152" s="8"/>
      <c r="WA152" s="8"/>
      <c r="WB152" s="8"/>
      <c r="WC152" s="8"/>
      <c r="WD152" s="8"/>
      <c r="WE152" s="8"/>
      <c r="WF152" s="8"/>
      <c r="WG152" s="8"/>
      <c r="WH152" s="8"/>
      <c r="WI152" s="8"/>
      <c r="WJ152" s="8"/>
      <c r="WK152" s="8"/>
      <c r="WL152" s="8"/>
      <c r="WM152" s="8"/>
      <c r="WN152" s="8"/>
      <c r="WO152" s="8"/>
      <c r="WP152" s="8"/>
      <c r="WQ152" s="8"/>
      <c r="WR152" s="8"/>
      <c r="WS152" s="8"/>
      <c r="WT152" s="8"/>
      <c r="WU152" s="8"/>
      <c r="WV152" s="8"/>
      <c r="WW152" s="8"/>
      <c r="WX152" s="8"/>
      <c r="WY152" s="8"/>
      <c r="WZ152" s="8"/>
      <c r="XA152" s="8"/>
      <c r="XB152" s="8"/>
      <c r="XC152" s="8"/>
      <c r="XD152" s="8"/>
      <c r="XE152" s="8"/>
      <c r="XF152" s="8"/>
      <c r="XG152" s="8"/>
      <c r="XH152" s="8"/>
      <c r="XI152" s="8"/>
      <c r="XJ152" s="8"/>
      <c r="XK152" s="8"/>
      <c r="XL152" s="8"/>
      <c r="XM152" s="8"/>
      <c r="XN152" s="8"/>
      <c r="XO152" s="8"/>
      <c r="XP152" s="8"/>
      <c r="XQ152" s="8"/>
      <c r="XR152" s="8"/>
      <c r="XS152" s="8"/>
      <c r="XT152" s="8"/>
      <c r="XU152" s="8"/>
      <c r="XV152" s="8"/>
      <c r="XW152" s="8"/>
      <c r="XX152" s="8"/>
      <c r="XY152" s="8"/>
      <c r="XZ152" s="8"/>
      <c r="YA152" s="8"/>
      <c r="YB152" s="8"/>
      <c r="YC152" s="8"/>
      <c r="YD152" s="8"/>
      <c r="YE152" s="8"/>
      <c r="YF152" s="8"/>
      <c r="YG152" s="8"/>
      <c r="YH152" s="8"/>
      <c r="YI152" s="8"/>
      <c r="YJ152" s="8"/>
      <c r="YK152" s="8"/>
      <c r="YL152" s="8"/>
      <c r="YM152" s="8"/>
      <c r="YN152" s="8"/>
      <c r="YO152" s="8"/>
      <c r="YP152" s="8"/>
      <c r="YQ152" s="8"/>
      <c r="YR152" s="8"/>
      <c r="YS152" s="8"/>
      <c r="YT152" s="8"/>
      <c r="YU152" s="8"/>
      <c r="YV152" s="8"/>
      <c r="YW152" s="8"/>
      <c r="YX152" s="8"/>
      <c r="YY152" s="8"/>
      <c r="YZ152" s="8"/>
      <c r="ZA152" s="8"/>
      <c r="ZB152" s="8"/>
      <c r="ZC152" s="8"/>
      <c r="ZD152" s="8"/>
      <c r="ZE152" s="8"/>
      <c r="ZF152" s="8"/>
      <c r="ZG152" s="8"/>
      <c r="ZH152" s="8"/>
      <c r="ZI152" s="8"/>
      <c r="ZJ152" s="8"/>
      <c r="ZK152" s="8"/>
      <c r="ZL152" s="8"/>
      <c r="ZM152" s="8"/>
      <c r="ZN152" s="8"/>
      <c r="ZO152" s="8"/>
      <c r="ZP152" s="8"/>
      <c r="ZQ152" s="8"/>
      <c r="ZR152" s="8"/>
      <c r="ZS152" s="8"/>
      <c r="ZT152" s="8"/>
      <c r="ZU152" s="8"/>
      <c r="ZV152" s="8"/>
      <c r="ZW152" s="8"/>
      <c r="ZX152" s="8"/>
      <c r="ZY152" s="8"/>
      <c r="ZZ152" s="8"/>
      <c r="AAA152" s="8"/>
      <c r="AAB152" s="8"/>
      <c r="AAC152" s="8"/>
      <c r="AAD152" s="8"/>
      <c r="AAE152" s="8"/>
      <c r="AAF152" s="8"/>
      <c r="AAG152" s="8"/>
      <c r="AAH152" s="8"/>
      <c r="AAI152" s="8"/>
      <c r="AAJ152" s="8"/>
      <c r="AAK152" s="8"/>
      <c r="AAL152" s="8"/>
      <c r="AAM152" s="8"/>
      <c r="AAN152" s="8"/>
      <c r="AAO152" s="8"/>
      <c r="AAP152" s="8"/>
      <c r="AAQ152" s="8"/>
      <c r="AAR152" s="8"/>
      <c r="AAS152" s="8"/>
      <c r="AAT152" s="8"/>
      <c r="AAU152" s="8"/>
      <c r="AAV152" s="8"/>
      <c r="AAW152" s="8"/>
      <c r="AAX152" s="8"/>
      <c r="AAY152" s="8"/>
      <c r="AAZ152" s="8"/>
      <c r="ABA152" s="8"/>
      <c r="ABB152" s="8"/>
      <c r="ABC152" s="8"/>
      <c r="ABD152" s="8"/>
      <c r="ABE152" s="8"/>
      <c r="ABF152" s="8"/>
      <c r="ABG152" s="8"/>
      <c r="ABH152" s="8"/>
      <c r="ABI152" s="8"/>
      <c r="ABJ152" s="8"/>
      <c r="ABK152" s="8"/>
      <c r="ABL152" s="8"/>
      <c r="ABM152" s="8"/>
      <c r="ABN152" s="8"/>
      <c r="ABO152" s="8"/>
      <c r="ABP152" s="8"/>
      <c r="ABQ152" s="8"/>
      <c r="ABR152" s="8"/>
      <c r="ABS152" s="8"/>
      <c r="ABT152" s="8"/>
      <c r="ABU152" s="8"/>
      <c r="ABV152" s="8"/>
      <c r="ABW152" s="8"/>
      <c r="ABX152" s="8"/>
      <c r="ABY152" s="8"/>
      <c r="ABZ152" s="8"/>
      <c r="ACA152" s="8"/>
      <c r="ACB152" s="8"/>
      <c r="ACC152" s="8"/>
      <c r="ACD152" s="8"/>
      <c r="ACE152" s="8"/>
      <c r="ACF152" s="8"/>
      <c r="ACG152" s="8"/>
      <c r="ACH152" s="8"/>
      <c r="ACI152" s="8"/>
      <c r="ACJ152" s="8"/>
      <c r="ACK152" s="8"/>
      <c r="ACL152" s="8"/>
      <c r="ACM152" s="8"/>
      <c r="ACN152" s="8"/>
      <c r="ACO152" s="8"/>
      <c r="ACP152" s="8"/>
      <c r="ACQ152" s="8"/>
      <c r="ACR152" s="8"/>
      <c r="ACS152" s="8"/>
      <c r="ACT152" s="8"/>
      <c r="ACU152" s="8"/>
      <c r="ACV152" s="8"/>
      <c r="ACW152" s="8"/>
      <c r="ACX152" s="8"/>
      <c r="ACY152" s="8"/>
      <c r="ACZ152" s="8"/>
      <c r="ADA152" s="8"/>
      <c r="ADB152" s="8"/>
      <c r="ADC152" s="8"/>
      <c r="ADD152" s="8"/>
      <c r="ADE152" s="8"/>
      <c r="ADF152" s="8"/>
      <c r="ADG152" s="8"/>
      <c r="ADH152" s="8"/>
      <c r="ADI152" s="8"/>
      <c r="ADJ152" s="8"/>
      <c r="ADK152" s="8"/>
      <c r="ADL152" s="8"/>
      <c r="ADM152" s="8"/>
      <c r="ADN152" s="8"/>
      <c r="ADO152" s="8"/>
      <c r="ADP152" s="8"/>
      <c r="ADQ152" s="8"/>
      <c r="ADR152" s="8"/>
      <c r="ADS152" s="8"/>
      <c r="ADT152" s="8"/>
      <c r="ADU152" s="8"/>
      <c r="ADV152" s="8"/>
      <c r="ADW152" s="8"/>
      <c r="ADX152" s="8"/>
      <c r="ADY152" s="8"/>
      <c r="ADZ152" s="8"/>
      <c r="AEA152" s="8"/>
      <c r="AEB152" s="8"/>
      <c r="AEC152" s="8"/>
      <c r="AED152" s="8"/>
      <c r="AEE152" s="8"/>
      <c r="AEF152" s="8"/>
      <c r="AEG152" s="8"/>
      <c r="AEH152" s="8"/>
      <c r="AEI152" s="8"/>
      <c r="AEJ152" s="8"/>
      <c r="AEK152" s="8"/>
      <c r="AEL152" s="8"/>
      <c r="AEM152" s="8"/>
      <c r="AEN152" s="8"/>
      <c r="AEO152" s="8"/>
      <c r="AEP152" s="8"/>
      <c r="AEQ152" s="8"/>
      <c r="AER152" s="8"/>
      <c r="AES152" s="8"/>
      <c r="AET152" s="8"/>
      <c r="AEU152" s="8"/>
      <c r="AEV152" s="8"/>
      <c r="AEW152" s="8"/>
      <c r="AEX152" s="8"/>
      <c r="AEY152" s="8"/>
      <c r="AEZ152" s="8"/>
      <c r="AFA152" s="8"/>
      <c r="AFB152" s="8"/>
      <c r="AFC152" s="8"/>
      <c r="AFD152" s="8"/>
      <c r="AFE152" s="8"/>
      <c r="AFF152" s="8"/>
      <c r="AFG152" s="8"/>
      <c r="AFH152" s="8"/>
      <c r="AFI152" s="8"/>
      <c r="AFJ152" s="8"/>
      <c r="AFK152" s="8"/>
      <c r="AFL152" s="8"/>
      <c r="AFM152" s="8"/>
      <c r="AFN152" s="8"/>
      <c r="AFO152" s="8"/>
      <c r="AFP152" s="8"/>
      <c r="AFQ152" s="8"/>
      <c r="AFR152" s="8"/>
      <c r="AFS152" s="8"/>
      <c r="AFT152" s="8"/>
      <c r="AFU152" s="8"/>
      <c r="AFV152" s="8"/>
      <c r="AFW152" s="8"/>
      <c r="AFX152" s="8"/>
      <c r="AFY152" s="8"/>
      <c r="AFZ152" s="8"/>
      <c r="AGA152" s="8"/>
      <c r="AGB152" s="8"/>
      <c r="AGC152" s="8"/>
      <c r="AGD152" s="8"/>
      <c r="AGE152" s="8"/>
      <c r="AGF152" s="8"/>
      <c r="AGG152" s="8"/>
      <c r="AGH152" s="8"/>
      <c r="AGI152" s="8"/>
      <c r="AGJ152" s="8"/>
      <c r="AGK152" s="8"/>
      <c r="AGL152" s="8"/>
      <c r="AGM152" s="8"/>
      <c r="AGN152" s="8"/>
      <c r="AGO152" s="8"/>
      <c r="AGP152" s="8"/>
      <c r="AGQ152" s="8"/>
      <c r="AGR152" s="8"/>
      <c r="AGS152" s="8"/>
      <c r="AGT152" s="8"/>
      <c r="AGU152" s="8"/>
      <c r="AGV152" s="8"/>
      <c r="AGW152" s="8"/>
      <c r="AGX152" s="8"/>
      <c r="AGY152" s="8"/>
      <c r="AGZ152" s="8"/>
      <c r="AHA152" s="8"/>
      <c r="AHB152" s="8"/>
      <c r="AHC152" s="8"/>
      <c r="AHD152" s="8"/>
      <c r="AHE152" s="8"/>
      <c r="AHF152" s="8"/>
      <c r="AHG152" s="8"/>
      <c r="AHH152" s="8"/>
      <c r="AHI152" s="8"/>
      <c r="AHJ152" s="8"/>
      <c r="AHK152" s="8"/>
      <c r="AHL152" s="8"/>
      <c r="AHM152" s="8"/>
      <c r="AHN152" s="8"/>
      <c r="AHO152" s="8"/>
      <c r="AHP152" s="8"/>
      <c r="AHQ152" s="8"/>
      <c r="AHR152" s="8"/>
      <c r="AHS152" s="8"/>
      <c r="AHT152" s="8"/>
      <c r="AHU152" s="8"/>
      <c r="AHV152" s="8"/>
      <c r="AHW152" s="8"/>
      <c r="AHX152" s="8"/>
      <c r="AHY152" s="8"/>
      <c r="AHZ152" s="8"/>
      <c r="AIA152" s="8"/>
      <c r="AIB152" s="8"/>
      <c r="AIC152" s="8"/>
      <c r="AID152" s="8"/>
      <c r="AIE152" s="8"/>
      <c r="AIF152" s="8"/>
      <c r="AIG152" s="8"/>
      <c r="AIH152" s="8"/>
      <c r="AII152" s="8"/>
      <c r="AIJ152" s="8"/>
      <c r="AIK152" s="8"/>
      <c r="AIL152" s="8"/>
      <c r="AIM152" s="8"/>
      <c r="AIN152" s="8"/>
      <c r="AIO152" s="8"/>
      <c r="AIP152" s="8"/>
      <c r="AIQ152" s="8"/>
      <c r="AIR152" s="8"/>
      <c r="AIS152" s="8"/>
      <c r="AIT152" s="8"/>
      <c r="AIU152" s="8"/>
      <c r="AIV152" s="8"/>
      <c r="AIW152" s="8"/>
      <c r="AIX152" s="8"/>
      <c r="AIY152" s="8"/>
      <c r="AIZ152" s="8"/>
      <c r="AJA152" s="8"/>
      <c r="AJB152" s="8"/>
      <c r="AJC152" s="8"/>
      <c r="AJD152" s="8"/>
      <c r="AJE152" s="8"/>
      <c r="AJF152" s="8"/>
      <c r="AJG152" s="8"/>
      <c r="AJH152" s="8"/>
      <c r="AJI152" s="8"/>
      <c r="AJJ152" s="8"/>
      <c r="AJK152" s="8"/>
      <c r="AJL152" s="8"/>
      <c r="AJM152" s="8"/>
      <c r="AJN152" s="8"/>
      <c r="AJO152" s="8"/>
      <c r="AJP152" s="8"/>
      <c r="AJQ152" s="8"/>
      <c r="AJR152" s="8"/>
      <c r="AJS152" s="8"/>
      <c r="AJT152" s="8"/>
      <c r="AJU152" s="8"/>
      <c r="AJV152" s="8"/>
      <c r="AJW152" s="8"/>
      <c r="AJX152" s="8"/>
      <c r="AJY152" s="8"/>
      <c r="AJZ152" s="8"/>
      <c r="AKA152" s="8"/>
      <c r="AKB152" s="8"/>
      <c r="AKC152" s="8"/>
      <c r="AKD152" s="8"/>
      <c r="AKE152" s="8"/>
      <c r="AKF152" s="8"/>
      <c r="AKG152" s="8"/>
      <c r="AKH152" s="8"/>
      <c r="AKI152" s="8"/>
      <c r="AKJ152" s="8"/>
      <c r="AKK152" s="8"/>
      <c r="AKL152" s="8"/>
      <c r="AKM152" s="8"/>
      <c r="AKN152" s="8"/>
      <c r="AKO152" s="8"/>
      <c r="AKP152" s="8"/>
      <c r="AKQ152" s="8"/>
      <c r="AKR152" s="8"/>
      <c r="AKS152" s="8"/>
      <c r="AKT152" s="8"/>
      <c r="AKU152" s="8"/>
      <c r="AKV152" s="8"/>
      <c r="AKW152" s="8"/>
      <c r="AKX152" s="8"/>
      <c r="AKY152" s="8"/>
      <c r="AKZ152" s="8"/>
      <c r="ALA152" s="8"/>
      <c r="ALB152" s="8"/>
      <c r="ALC152" s="8"/>
      <c r="ALD152" s="8"/>
      <c r="ALE152" s="8"/>
      <c r="ALF152" s="8"/>
      <c r="ALG152" s="8"/>
      <c r="ALH152" s="8"/>
      <c r="ALI152" s="8"/>
      <c r="ALJ152" s="8"/>
      <c r="ALK152" s="8"/>
      <c r="ALL152" s="8"/>
      <c r="ALM152" s="8"/>
      <c r="ALN152" s="8"/>
      <c r="ALO152" s="8"/>
      <c r="ALP152" s="8"/>
      <c r="ALQ152" s="8"/>
      <c r="ALR152" s="8"/>
      <c r="ALS152" s="8"/>
      <c r="ALT152" s="8"/>
      <c r="ALU152" s="8"/>
      <c r="ALV152" s="8"/>
      <c r="ALW152" s="8"/>
      <c r="ALX152" s="8"/>
      <c r="ALY152" s="8"/>
      <c r="ALZ152" s="8"/>
      <c r="AMA152" s="8"/>
      <c r="AMB152" s="8"/>
      <c r="AMC152" s="8"/>
      <c r="AMD152" s="8"/>
      <c r="AME152" s="8"/>
    </row>
    <row r="153" spans="1:1019" s="158" customFormat="1" ht="15.75">
      <c r="A153" s="224"/>
      <c r="B153" s="225"/>
      <c r="C153" s="236"/>
      <c r="D153" s="236"/>
      <c r="E153" s="236"/>
      <c r="F153" s="237"/>
      <c r="G153" s="228"/>
      <c r="H153" s="238"/>
      <c r="I153" s="230" t="b">
        <f t="shared" si="32"/>
        <v>0</v>
      </c>
      <c r="J153" s="231" t="e">
        <f>VLOOKUP(G153,'3. Fiche prépa conv APL_RS'!$B$33:$H$39,IF(LEFT(A153,3)="PLS",6,IF(LEFT(A153,4)="PLUS",2,IF(LEFT(A153,4)="PLAI",4))))</f>
        <v>#N/A</v>
      </c>
      <c r="K153" s="232"/>
      <c r="L153" s="232"/>
      <c r="M153" s="233">
        <f t="shared" si="30"/>
        <v>0</v>
      </c>
      <c r="N153" s="234"/>
      <c r="O153" s="233" t="str">
        <f>IF($A153="PLAI-adapté",IF($M$8=2,VLOOKUP($N153,Données!$H$6:$L$11,5,0),VLOOKUP($N153,Données!$H$6:$L$11,4,0)),"")</f>
        <v/>
      </c>
      <c r="P153" s="235" t="str">
        <f t="shared" si="31"/>
        <v/>
      </c>
      <c r="Q153" s="403" t="str">
        <f t="shared" si="33"/>
        <v/>
      </c>
      <c r="R153" s="209"/>
      <c r="S153" s="15"/>
      <c r="T153" s="8"/>
      <c r="U153" s="8"/>
      <c r="V153" s="8"/>
      <c r="W153" s="8"/>
      <c r="X153" s="50"/>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c r="IX153" s="8"/>
      <c r="IY153" s="8"/>
      <c r="IZ153" s="8"/>
      <c r="JA153" s="8"/>
      <c r="JB153" s="8"/>
      <c r="JC153" s="8"/>
      <c r="JD153" s="8"/>
      <c r="JE153" s="8"/>
      <c r="JF153" s="8"/>
      <c r="JG153" s="8"/>
      <c r="JH153" s="8"/>
      <c r="JI153" s="8"/>
      <c r="JJ153" s="8"/>
      <c r="JK153" s="8"/>
      <c r="JL153" s="8"/>
      <c r="JM153" s="8"/>
      <c r="JN153" s="8"/>
      <c r="JO153" s="8"/>
      <c r="JP153" s="8"/>
      <c r="JQ153" s="8"/>
      <c r="JR153" s="8"/>
      <c r="JS153" s="8"/>
      <c r="JT153" s="8"/>
      <c r="JU153" s="8"/>
      <c r="JV153" s="8"/>
      <c r="JW153" s="8"/>
      <c r="JX153" s="8"/>
      <c r="JY153" s="8"/>
      <c r="JZ153" s="8"/>
      <c r="KA153" s="8"/>
      <c r="KB153" s="8"/>
      <c r="KC153" s="8"/>
      <c r="KD153" s="8"/>
      <c r="KE153" s="8"/>
      <c r="KF153" s="8"/>
      <c r="KG153" s="8"/>
      <c r="KH153" s="8"/>
      <c r="KI153" s="8"/>
      <c r="KJ153" s="8"/>
      <c r="KK153" s="8"/>
      <c r="KL153" s="8"/>
      <c r="KM153" s="8"/>
      <c r="KN153" s="8"/>
      <c r="KO153" s="8"/>
      <c r="KP153" s="8"/>
      <c r="KQ153" s="8"/>
      <c r="KR153" s="8"/>
      <c r="KS153" s="8"/>
      <c r="KT153" s="8"/>
      <c r="KU153" s="8"/>
      <c r="KV153" s="8"/>
      <c r="KW153" s="8"/>
      <c r="KX153" s="8"/>
      <c r="KY153" s="8"/>
      <c r="KZ153" s="8"/>
      <c r="LA153" s="8"/>
      <c r="LB153" s="8"/>
      <c r="LC153" s="8"/>
      <c r="LD153" s="8"/>
      <c r="LE153" s="8"/>
      <c r="LF153" s="8"/>
      <c r="LG153" s="8"/>
      <c r="LH153" s="8"/>
      <c r="LI153" s="8"/>
      <c r="LJ153" s="8"/>
      <c r="LK153" s="8"/>
      <c r="LL153" s="8"/>
      <c r="LM153" s="8"/>
      <c r="LN153" s="8"/>
      <c r="LO153" s="8"/>
      <c r="LP153" s="8"/>
      <c r="LQ153" s="8"/>
      <c r="LR153" s="8"/>
      <c r="LS153" s="8"/>
      <c r="LT153" s="8"/>
      <c r="LU153" s="8"/>
      <c r="LV153" s="8"/>
      <c r="LW153" s="8"/>
      <c r="LX153" s="8"/>
      <c r="LY153" s="8"/>
      <c r="LZ153" s="8"/>
      <c r="MA153" s="8"/>
      <c r="MB153" s="8"/>
      <c r="MC153" s="8"/>
      <c r="MD153" s="8"/>
      <c r="ME153" s="8"/>
      <c r="MF153" s="8"/>
      <c r="MG153" s="8"/>
      <c r="MH153" s="8"/>
      <c r="MI153" s="8"/>
      <c r="MJ153" s="8"/>
      <c r="MK153" s="8"/>
      <c r="ML153" s="8"/>
      <c r="MM153" s="8"/>
      <c r="MN153" s="8"/>
      <c r="MO153" s="8"/>
      <c r="MP153" s="8"/>
      <c r="MQ153" s="8"/>
      <c r="MR153" s="8"/>
      <c r="MS153" s="8"/>
      <c r="MT153" s="8"/>
      <c r="MU153" s="8"/>
      <c r="MV153" s="8"/>
      <c r="MW153" s="8"/>
      <c r="MX153" s="8"/>
      <c r="MY153" s="8"/>
      <c r="MZ153" s="8"/>
      <c r="NA153" s="8"/>
      <c r="NB153" s="8"/>
      <c r="NC153" s="8"/>
      <c r="ND153" s="8"/>
      <c r="NE153" s="8"/>
      <c r="NF153" s="8"/>
      <c r="NG153" s="8"/>
      <c r="NH153" s="8"/>
      <c r="NI153" s="8"/>
      <c r="NJ153" s="8"/>
      <c r="NK153" s="8"/>
      <c r="NL153" s="8"/>
      <c r="NM153" s="8"/>
      <c r="NN153" s="8"/>
      <c r="NO153" s="8"/>
      <c r="NP153" s="8"/>
      <c r="NQ153" s="8"/>
      <c r="NR153" s="8"/>
      <c r="NS153" s="8"/>
      <c r="NT153" s="8"/>
      <c r="NU153" s="8"/>
      <c r="NV153" s="8"/>
      <c r="NW153" s="8"/>
      <c r="NX153" s="8"/>
      <c r="NY153" s="8"/>
      <c r="NZ153" s="8"/>
      <c r="OA153" s="8"/>
      <c r="OB153" s="8"/>
      <c r="OC153" s="8"/>
      <c r="OD153" s="8"/>
      <c r="OE153" s="8"/>
      <c r="OF153" s="8"/>
      <c r="OG153" s="8"/>
      <c r="OH153" s="8"/>
      <c r="OI153" s="8"/>
      <c r="OJ153" s="8"/>
      <c r="OK153" s="8"/>
      <c r="OL153" s="8"/>
      <c r="OM153" s="8"/>
      <c r="ON153" s="8"/>
      <c r="OO153" s="8"/>
      <c r="OP153" s="8"/>
      <c r="OQ153" s="8"/>
      <c r="OR153" s="8"/>
      <c r="OS153" s="8"/>
      <c r="OT153" s="8"/>
      <c r="OU153" s="8"/>
      <c r="OV153" s="8"/>
      <c r="OW153" s="8"/>
      <c r="OX153" s="8"/>
      <c r="OY153" s="8"/>
      <c r="OZ153" s="8"/>
      <c r="PA153" s="8"/>
      <c r="PB153" s="8"/>
      <c r="PC153" s="8"/>
      <c r="PD153" s="8"/>
      <c r="PE153" s="8"/>
      <c r="PF153" s="8"/>
      <c r="PG153" s="8"/>
      <c r="PH153" s="8"/>
      <c r="PI153" s="8"/>
      <c r="PJ153" s="8"/>
      <c r="PK153" s="8"/>
      <c r="PL153" s="8"/>
      <c r="PM153" s="8"/>
      <c r="PN153" s="8"/>
      <c r="PO153" s="8"/>
      <c r="PP153" s="8"/>
      <c r="PQ153" s="8"/>
      <c r="PR153" s="8"/>
      <c r="PS153" s="8"/>
      <c r="PT153" s="8"/>
      <c r="PU153" s="8"/>
      <c r="PV153" s="8"/>
      <c r="PW153" s="8"/>
      <c r="PX153" s="8"/>
      <c r="PY153" s="8"/>
      <c r="PZ153" s="8"/>
      <c r="QA153" s="8"/>
      <c r="QB153" s="8"/>
      <c r="QC153" s="8"/>
      <c r="QD153" s="8"/>
      <c r="QE153" s="8"/>
      <c r="QF153" s="8"/>
      <c r="QG153" s="8"/>
      <c r="QH153" s="8"/>
      <c r="QI153" s="8"/>
      <c r="QJ153" s="8"/>
      <c r="QK153" s="8"/>
      <c r="QL153" s="8"/>
      <c r="QM153" s="8"/>
      <c r="QN153" s="8"/>
      <c r="QO153" s="8"/>
      <c r="QP153" s="8"/>
      <c r="QQ153" s="8"/>
      <c r="QR153" s="8"/>
      <c r="QS153" s="8"/>
      <c r="QT153" s="8"/>
      <c r="QU153" s="8"/>
      <c r="QV153" s="8"/>
      <c r="QW153" s="8"/>
      <c r="QX153" s="8"/>
      <c r="QY153" s="8"/>
      <c r="QZ153" s="8"/>
      <c r="RA153" s="8"/>
      <c r="RB153" s="8"/>
      <c r="RC153" s="8"/>
      <c r="RD153" s="8"/>
      <c r="RE153" s="8"/>
      <c r="RF153" s="8"/>
      <c r="RG153" s="8"/>
      <c r="RH153" s="8"/>
      <c r="RI153" s="8"/>
      <c r="RJ153" s="8"/>
      <c r="RK153" s="8"/>
      <c r="RL153" s="8"/>
      <c r="RM153" s="8"/>
      <c r="RN153" s="8"/>
      <c r="RO153" s="8"/>
      <c r="RP153" s="8"/>
      <c r="RQ153" s="8"/>
      <c r="RR153" s="8"/>
      <c r="RS153" s="8"/>
      <c r="RT153" s="8"/>
      <c r="RU153" s="8"/>
      <c r="RV153" s="8"/>
      <c r="RW153" s="8"/>
      <c r="RX153" s="8"/>
      <c r="RY153" s="8"/>
      <c r="RZ153" s="8"/>
      <c r="SA153" s="8"/>
      <c r="SB153" s="8"/>
      <c r="SC153" s="8"/>
      <c r="SD153" s="8"/>
      <c r="SE153" s="8"/>
      <c r="SF153" s="8"/>
      <c r="SG153" s="8"/>
      <c r="SH153" s="8"/>
      <c r="SI153" s="8"/>
      <c r="SJ153" s="8"/>
      <c r="SK153" s="8"/>
      <c r="SL153" s="8"/>
      <c r="SM153" s="8"/>
      <c r="SN153" s="8"/>
      <c r="SO153" s="8"/>
      <c r="SP153" s="8"/>
      <c r="SQ153" s="8"/>
      <c r="SR153" s="8"/>
      <c r="SS153" s="8"/>
      <c r="ST153" s="8"/>
      <c r="SU153" s="8"/>
      <c r="SV153" s="8"/>
      <c r="SW153" s="8"/>
      <c r="SX153" s="8"/>
      <c r="SY153" s="8"/>
      <c r="SZ153" s="8"/>
      <c r="TA153" s="8"/>
      <c r="TB153" s="8"/>
      <c r="TC153" s="8"/>
      <c r="TD153" s="8"/>
      <c r="TE153" s="8"/>
      <c r="TF153" s="8"/>
      <c r="TG153" s="8"/>
      <c r="TH153" s="8"/>
      <c r="TI153" s="8"/>
      <c r="TJ153" s="8"/>
      <c r="TK153" s="8"/>
      <c r="TL153" s="8"/>
      <c r="TM153" s="8"/>
      <c r="TN153" s="8"/>
      <c r="TO153" s="8"/>
      <c r="TP153" s="8"/>
      <c r="TQ153" s="8"/>
      <c r="TR153" s="8"/>
      <c r="TS153" s="8"/>
      <c r="TT153" s="8"/>
      <c r="TU153" s="8"/>
      <c r="TV153" s="8"/>
      <c r="TW153" s="8"/>
      <c r="TX153" s="8"/>
      <c r="TY153" s="8"/>
      <c r="TZ153" s="8"/>
      <c r="UA153" s="8"/>
      <c r="UB153" s="8"/>
      <c r="UC153" s="8"/>
      <c r="UD153" s="8"/>
      <c r="UE153" s="8"/>
      <c r="UF153" s="8"/>
      <c r="UG153" s="8"/>
      <c r="UH153" s="8"/>
      <c r="UI153" s="8"/>
      <c r="UJ153" s="8"/>
      <c r="UK153" s="8"/>
      <c r="UL153" s="8"/>
      <c r="UM153" s="8"/>
      <c r="UN153" s="8"/>
      <c r="UO153" s="8"/>
      <c r="UP153" s="8"/>
      <c r="UQ153" s="8"/>
      <c r="UR153" s="8"/>
      <c r="US153" s="8"/>
      <c r="UT153" s="8"/>
      <c r="UU153" s="8"/>
      <c r="UV153" s="8"/>
      <c r="UW153" s="8"/>
      <c r="UX153" s="8"/>
      <c r="UY153" s="8"/>
      <c r="UZ153" s="8"/>
      <c r="VA153" s="8"/>
      <c r="VB153" s="8"/>
      <c r="VC153" s="8"/>
      <c r="VD153" s="8"/>
      <c r="VE153" s="8"/>
      <c r="VF153" s="8"/>
      <c r="VG153" s="8"/>
      <c r="VH153" s="8"/>
      <c r="VI153" s="8"/>
      <c r="VJ153" s="8"/>
      <c r="VK153" s="8"/>
      <c r="VL153" s="8"/>
      <c r="VM153" s="8"/>
      <c r="VN153" s="8"/>
      <c r="VO153" s="8"/>
      <c r="VP153" s="8"/>
      <c r="VQ153" s="8"/>
      <c r="VR153" s="8"/>
      <c r="VS153" s="8"/>
      <c r="VT153" s="8"/>
      <c r="VU153" s="8"/>
      <c r="VV153" s="8"/>
      <c r="VW153" s="8"/>
      <c r="VX153" s="8"/>
      <c r="VY153" s="8"/>
      <c r="VZ153" s="8"/>
      <c r="WA153" s="8"/>
      <c r="WB153" s="8"/>
      <c r="WC153" s="8"/>
      <c r="WD153" s="8"/>
      <c r="WE153" s="8"/>
      <c r="WF153" s="8"/>
      <c r="WG153" s="8"/>
      <c r="WH153" s="8"/>
      <c r="WI153" s="8"/>
      <c r="WJ153" s="8"/>
      <c r="WK153" s="8"/>
      <c r="WL153" s="8"/>
      <c r="WM153" s="8"/>
      <c r="WN153" s="8"/>
      <c r="WO153" s="8"/>
      <c r="WP153" s="8"/>
      <c r="WQ153" s="8"/>
      <c r="WR153" s="8"/>
      <c r="WS153" s="8"/>
      <c r="WT153" s="8"/>
      <c r="WU153" s="8"/>
      <c r="WV153" s="8"/>
      <c r="WW153" s="8"/>
      <c r="WX153" s="8"/>
      <c r="WY153" s="8"/>
      <c r="WZ153" s="8"/>
      <c r="XA153" s="8"/>
      <c r="XB153" s="8"/>
      <c r="XC153" s="8"/>
      <c r="XD153" s="8"/>
      <c r="XE153" s="8"/>
      <c r="XF153" s="8"/>
      <c r="XG153" s="8"/>
      <c r="XH153" s="8"/>
      <c r="XI153" s="8"/>
      <c r="XJ153" s="8"/>
      <c r="XK153" s="8"/>
      <c r="XL153" s="8"/>
      <c r="XM153" s="8"/>
      <c r="XN153" s="8"/>
      <c r="XO153" s="8"/>
      <c r="XP153" s="8"/>
      <c r="XQ153" s="8"/>
      <c r="XR153" s="8"/>
      <c r="XS153" s="8"/>
      <c r="XT153" s="8"/>
      <c r="XU153" s="8"/>
      <c r="XV153" s="8"/>
      <c r="XW153" s="8"/>
      <c r="XX153" s="8"/>
      <c r="XY153" s="8"/>
      <c r="XZ153" s="8"/>
      <c r="YA153" s="8"/>
      <c r="YB153" s="8"/>
      <c r="YC153" s="8"/>
      <c r="YD153" s="8"/>
      <c r="YE153" s="8"/>
      <c r="YF153" s="8"/>
      <c r="YG153" s="8"/>
      <c r="YH153" s="8"/>
      <c r="YI153" s="8"/>
      <c r="YJ153" s="8"/>
      <c r="YK153" s="8"/>
      <c r="YL153" s="8"/>
      <c r="YM153" s="8"/>
      <c r="YN153" s="8"/>
      <c r="YO153" s="8"/>
      <c r="YP153" s="8"/>
      <c r="YQ153" s="8"/>
      <c r="YR153" s="8"/>
      <c r="YS153" s="8"/>
      <c r="YT153" s="8"/>
      <c r="YU153" s="8"/>
      <c r="YV153" s="8"/>
      <c r="YW153" s="8"/>
      <c r="YX153" s="8"/>
      <c r="YY153" s="8"/>
      <c r="YZ153" s="8"/>
      <c r="ZA153" s="8"/>
      <c r="ZB153" s="8"/>
      <c r="ZC153" s="8"/>
      <c r="ZD153" s="8"/>
      <c r="ZE153" s="8"/>
      <c r="ZF153" s="8"/>
      <c r="ZG153" s="8"/>
      <c r="ZH153" s="8"/>
      <c r="ZI153" s="8"/>
      <c r="ZJ153" s="8"/>
      <c r="ZK153" s="8"/>
      <c r="ZL153" s="8"/>
      <c r="ZM153" s="8"/>
      <c r="ZN153" s="8"/>
      <c r="ZO153" s="8"/>
      <c r="ZP153" s="8"/>
      <c r="ZQ153" s="8"/>
      <c r="ZR153" s="8"/>
      <c r="ZS153" s="8"/>
      <c r="ZT153" s="8"/>
      <c r="ZU153" s="8"/>
      <c r="ZV153" s="8"/>
      <c r="ZW153" s="8"/>
      <c r="ZX153" s="8"/>
      <c r="ZY153" s="8"/>
      <c r="ZZ153" s="8"/>
      <c r="AAA153" s="8"/>
      <c r="AAB153" s="8"/>
      <c r="AAC153" s="8"/>
      <c r="AAD153" s="8"/>
      <c r="AAE153" s="8"/>
      <c r="AAF153" s="8"/>
      <c r="AAG153" s="8"/>
      <c r="AAH153" s="8"/>
      <c r="AAI153" s="8"/>
      <c r="AAJ153" s="8"/>
      <c r="AAK153" s="8"/>
      <c r="AAL153" s="8"/>
      <c r="AAM153" s="8"/>
      <c r="AAN153" s="8"/>
      <c r="AAO153" s="8"/>
      <c r="AAP153" s="8"/>
      <c r="AAQ153" s="8"/>
      <c r="AAR153" s="8"/>
      <c r="AAS153" s="8"/>
      <c r="AAT153" s="8"/>
      <c r="AAU153" s="8"/>
      <c r="AAV153" s="8"/>
      <c r="AAW153" s="8"/>
      <c r="AAX153" s="8"/>
      <c r="AAY153" s="8"/>
      <c r="AAZ153" s="8"/>
      <c r="ABA153" s="8"/>
      <c r="ABB153" s="8"/>
      <c r="ABC153" s="8"/>
      <c r="ABD153" s="8"/>
      <c r="ABE153" s="8"/>
      <c r="ABF153" s="8"/>
      <c r="ABG153" s="8"/>
      <c r="ABH153" s="8"/>
      <c r="ABI153" s="8"/>
      <c r="ABJ153" s="8"/>
      <c r="ABK153" s="8"/>
      <c r="ABL153" s="8"/>
      <c r="ABM153" s="8"/>
      <c r="ABN153" s="8"/>
      <c r="ABO153" s="8"/>
      <c r="ABP153" s="8"/>
      <c r="ABQ153" s="8"/>
      <c r="ABR153" s="8"/>
      <c r="ABS153" s="8"/>
      <c r="ABT153" s="8"/>
      <c r="ABU153" s="8"/>
      <c r="ABV153" s="8"/>
      <c r="ABW153" s="8"/>
      <c r="ABX153" s="8"/>
      <c r="ABY153" s="8"/>
      <c r="ABZ153" s="8"/>
      <c r="ACA153" s="8"/>
      <c r="ACB153" s="8"/>
      <c r="ACC153" s="8"/>
      <c r="ACD153" s="8"/>
      <c r="ACE153" s="8"/>
      <c r="ACF153" s="8"/>
      <c r="ACG153" s="8"/>
      <c r="ACH153" s="8"/>
      <c r="ACI153" s="8"/>
      <c r="ACJ153" s="8"/>
      <c r="ACK153" s="8"/>
      <c r="ACL153" s="8"/>
      <c r="ACM153" s="8"/>
      <c r="ACN153" s="8"/>
      <c r="ACO153" s="8"/>
      <c r="ACP153" s="8"/>
      <c r="ACQ153" s="8"/>
      <c r="ACR153" s="8"/>
      <c r="ACS153" s="8"/>
      <c r="ACT153" s="8"/>
      <c r="ACU153" s="8"/>
      <c r="ACV153" s="8"/>
      <c r="ACW153" s="8"/>
      <c r="ACX153" s="8"/>
      <c r="ACY153" s="8"/>
      <c r="ACZ153" s="8"/>
      <c r="ADA153" s="8"/>
      <c r="ADB153" s="8"/>
      <c r="ADC153" s="8"/>
      <c r="ADD153" s="8"/>
      <c r="ADE153" s="8"/>
      <c r="ADF153" s="8"/>
      <c r="ADG153" s="8"/>
      <c r="ADH153" s="8"/>
      <c r="ADI153" s="8"/>
      <c r="ADJ153" s="8"/>
      <c r="ADK153" s="8"/>
      <c r="ADL153" s="8"/>
      <c r="ADM153" s="8"/>
      <c r="ADN153" s="8"/>
      <c r="ADO153" s="8"/>
      <c r="ADP153" s="8"/>
      <c r="ADQ153" s="8"/>
      <c r="ADR153" s="8"/>
      <c r="ADS153" s="8"/>
      <c r="ADT153" s="8"/>
      <c r="ADU153" s="8"/>
      <c r="ADV153" s="8"/>
      <c r="ADW153" s="8"/>
      <c r="ADX153" s="8"/>
      <c r="ADY153" s="8"/>
      <c r="ADZ153" s="8"/>
      <c r="AEA153" s="8"/>
      <c r="AEB153" s="8"/>
      <c r="AEC153" s="8"/>
      <c r="AED153" s="8"/>
      <c r="AEE153" s="8"/>
      <c r="AEF153" s="8"/>
      <c r="AEG153" s="8"/>
      <c r="AEH153" s="8"/>
      <c r="AEI153" s="8"/>
      <c r="AEJ153" s="8"/>
      <c r="AEK153" s="8"/>
      <c r="AEL153" s="8"/>
      <c r="AEM153" s="8"/>
      <c r="AEN153" s="8"/>
      <c r="AEO153" s="8"/>
      <c r="AEP153" s="8"/>
      <c r="AEQ153" s="8"/>
      <c r="AER153" s="8"/>
      <c r="AES153" s="8"/>
      <c r="AET153" s="8"/>
      <c r="AEU153" s="8"/>
      <c r="AEV153" s="8"/>
      <c r="AEW153" s="8"/>
      <c r="AEX153" s="8"/>
      <c r="AEY153" s="8"/>
      <c r="AEZ153" s="8"/>
      <c r="AFA153" s="8"/>
      <c r="AFB153" s="8"/>
      <c r="AFC153" s="8"/>
      <c r="AFD153" s="8"/>
      <c r="AFE153" s="8"/>
      <c r="AFF153" s="8"/>
      <c r="AFG153" s="8"/>
      <c r="AFH153" s="8"/>
      <c r="AFI153" s="8"/>
      <c r="AFJ153" s="8"/>
      <c r="AFK153" s="8"/>
      <c r="AFL153" s="8"/>
      <c r="AFM153" s="8"/>
      <c r="AFN153" s="8"/>
      <c r="AFO153" s="8"/>
      <c r="AFP153" s="8"/>
      <c r="AFQ153" s="8"/>
      <c r="AFR153" s="8"/>
      <c r="AFS153" s="8"/>
      <c r="AFT153" s="8"/>
      <c r="AFU153" s="8"/>
      <c r="AFV153" s="8"/>
      <c r="AFW153" s="8"/>
      <c r="AFX153" s="8"/>
      <c r="AFY153" s="8"/>
      <c r="AFZ153" s="8"/>
      <c r="AGA153" s="8"/>
      <c r="AGB153" s="8"/>
      <c r="AGC153" s="8"/>
      <c r="AGD153" s="8"/>
      <c r="AGE153" s="8"/>
      <c r="AGF153" s="8"/>
      <c r="AGG153" s="8"/>
      <c r="AGH153" s="8"/>
      <c r="AGI153" s="8"/>
      <c r="AGJ153" s="8"/>
      <c r="AGK153" s="8"/>
      <c r="AGL153" s="8"/>
      <c r="AGM153" s="8"/>
      <c r="AGN153" s="8"/>
      <c r="AGO153" s="8"/>
      <c r="AGP153" s="8"/>
      <c r="AGQ153" s="8"/>
      <c r="AGR153" s="8"/>
      <c r="AGS153" s="8"/>
      <c r="AGT153" s="8"/>
      <c r="AGU153" s="8"/>
      <c r="AGV153" s="8"/>
      <c r="AGW153" s="8"/>
      <c r="AGX153" s="8"/>
      <c r="AGY153" s="8"/>
      <c r="AGZ153" s="8"/>
      <c r="AHA153" s="8"/>
      <c r="AHB153" s="8"/>
      <c r="AHC153" s="8"/>
      <c r="AHD153" s="8"/>
      <c r="AHE153" s="8"/>
      <c r="AHF153" s="8"/>
      <c r="AHG153" s="8"/>
      <c r="AHH153" s="8"/>
      <c r="AHI153" s="8"/>
      <c r="AHJ153" s="8"/>
      <c r="AHK153" s="8"/>
      <c r="AHL153" s="8"/>
      <c r="AHM153" s="8"/>
      <c r="AHN153" s="8"/>
      <c r="AHO153" s="8"/>
      <c r="AHP153" s="8"/>
      <c r="AHQ153" s="8"/>
      <c r="AHR153" s="8"/>
      <c r="AHS153" s="8"/>
      <c r="AHT153" s="8"/>
      <c r="AHU153" s="8"/>
      <c r="AHV153" s="8"/>
      <c r="AHW153" s="8"/>
      <c r="AHX153" s="8"/>
      <c r="AHY153" s="8"/>
      <c r="AHZ153" s="8"/>
      <c r="AIA153" s="8"/>
      <c r="AIB153" s="8"/>
      <c r="AIC153" s="8"/>
      <c r="AID153" s="8"/>
      <c r="AIE153" s="8"/>
      <c r="AIF153" s="8"/>
      <c r="AIG153" s="8"/>
      <c r="AIH153" s="8"/>
      <c r="AII153" s="8"/>
      <c r="AIJ153" s="8"/>
      <c r="AIK153" s="8"/>
      <c r="AIL153" s="8"/>
      <c r="AIM153" s="8"/>
      <c r="AIN153" s="8"/>
      <c r="AIO153" s="8"/>
      <c r="AIP153" s="8"/>
      <c r="AIQ153" s="8"/>
      <c r="AIR153" s="8"/>
      <c r="AIS153" s="8"/>
      <c r="AIT153" s="8"/>
      <c r="AIU153" s="8"/>
      <c r="AIV153" s="8"/>
      <c r="AIW153" s="8"/>
      <c r="AIX153" s="8"/>
      <c r="AIY153" s="8"/>
      <c r="AIZ153" s="8"/>
      <c r="AJA153" s="8"/>
      <c r="AJB153" s="8"/>
      <c r="AJC153" s="8"/>
      <c r="AJD153" s="8"/>
      <c r="AJE153" s="8"/>
      <c r="AJF153" s="8"/>
      <c r="AJG153" s="8"/>
      <c r="AJH153" s="8"/>
      <c r="AJI153" s="8"/>
      <c r="AJJ153" s="8"/>
      <c r="AJK153" s="8"/>
      <c r="AJL153" s="8"/>
      <c r="AJM153" s="8"/>
      <c r="AJN153" s="8"/>
      <c r="AJO153" s="8"/>
      <c r="AJP153" s="8"/>
      <c r="AJQ153" s="8"/>
      <c r="AJR153" s="8"/>
      <c r="AJS153" s="8"/>
      <c r="AJT153" s="8"/>
      <c r="AJU153" s="8"/>
      <c r="AJV153" s="8"/>
      <c r="AJW153" s="8"/>
      <c r="AJX153" s="8"/>
      <c r="AJY153" s="8"/>
      <c r="AJZ153" s="8"/>
      <c r="AKA153" s="8"/>
      <c r="AKB153" s="8"/>
      <c r="AKC153" s="8"/>
      <c r="AKD153" s="8"/>
      <c r="AKE153" s="8"/>
      <c r="AKF153" s="8"/>
      <c r="AKG153" s="8"/>
      <c r="AKH153" s="8"/>
      <c r="AKI153" s="8"/>
      <c r="AKJ153" s="8"/>
      <c r="AKK153" s="8"/>
      <c r="AKL153" s="8"/>
      <c r="AKM153" s="8"/>
      <c r="AKN153" s="8"/>
      <c r="AKO153" s="8"/>
      <c r="AKP153" s="8"/>
      <c r="AKQ153" s="8"/>
      <c r="AKR153" s="8"/>
      <c r="AKS153" s="8"/>
      <c r="AKT153" s="8"/>
      <c r="AKU153" s="8"/>
      <c r="AKV153" s="8"/>
      <c r="AKW153" s="8"/>
      <c r="AKX153" s="8"/>
      <c r="AKY153" s="8"/>
      <c r="AKZ153" s="8"/>
      <c r="ALA153" s="8"/>
      <c r="ALB153" s="8"/>
      <c r="ALC153" s="8"/>
      <c r="ALD153" s="8"/>
      <c r="ALE153" s="8"/>
      <c r="ALF153" s="8"/>
      <c r="ALG153" s="8"/>
      <c r="ALH153" s="8"/>
      <c r="ALI153" s="8"/>
      <c r="ALJ153" s="8"/>
      <c r="ALK153" s="8"/>
      <c r="ALL153" s="8"/>
      <c r="ALM153" s="8"/>
      <c r="ALN153" s="8"/>
      <c r="ALO153" s="8"/>
      <c r="ALP153" s="8"/>
      <c r="ALQ153" s="8"/>
      <c r="ALR153" s="8"/>
      <c r="ALS153" s="8"/>
      <c r="ALT153" s="8"/>
      <c r="ALU153" s="8"/>
      <c r="ALV153" s="8"/>
      <c r="ALW153" s="8"/>
      <c r="ALX153" s="8"/>
      <c r="ALY153" s="8"/>
      <c r="ALZ153" s="8"/>
      <c r="AMA153" s="8"/>
      <c r="AMB153" s="8"/>
      <c r="AMC153" s="8"/>
      <c r="AMD153" s="8"/>
      <c r="AME153" s="8"/>
    </row>
    <row r="154" spans="1:1019" s="158" customFormat="1" ht="15.75">
      <c r="A154" s="224"/>
      <c r="B154" s="225"/>
      <c r="C154" s="236"/>
      <c r="D154" s="236"/>
      <c r="E154" s="236"/>
      <c r="F154" s="237"/>
      <c r="G154" s="228"/>
      <c r="H154" s="238"/>
      <c r="I154" s="230" t="b">
        <f t="shared" si="32"/>
        <v>0</v>
      </c>
      <c r="J154" s="231" t="e">
        <f>VLOOKUP(G154,'3. Fiche prépa conv APL_RS'!$B$33:$H$39,IF(LEFT(A154,3)="PLS",6,IF(LEFT(A154,4)="PLUS",2,IF(LEFT(A154,4)="PLAI",4))))</f>
        <v>#N/A</v>
      </c>
      <c r="K154" s="232"/>
      <c r="L154" s="232"/>
      <c r="M154" s="233">
        <f t="shared" si="30"/>
        <v>0</v>
      </c>
      <c r="N154" s="234"/>
      <c r="O154" s="233" t="str">
        <f>IF($A154="PLAI-adapté",IF($M$8=2,VLOOKUP($N154,Données!$H$6:$L$11,5,0),VLOOKUP($N154,Données!$H$6:$L$11,4,0)),"")</f>
        <v/>
      </c>
      <c r="P154" s="235" t="str">
        <f t="shared" si="31"/>
        <v/>
      </c>
      <c r="Q154" s="403" t="str">
        <f t="shared" si="33"/>
        <v/>
      </c>
      <c r="R154" s="209"/>
      <c r="S154" s="15"/>
      <c r="T154" s="8"/>
      <c r="U154" s="8"/>
      <c r="V154" s="8"/>
      <c r="W154" s="8"/>
      <c r="X154" s="50"/>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c r="HH154" s="8"/>
      <c r="HI154" s="8"/>
      <c r="HJ154" s="8"/>
      <c r="HK154" s="8"/>
      <c r="HL154" s="8"/>
      <c r="HM154" s="8"/>
      <c r="HN154" s="8"/>
      <c r="HO154" s="8"/>
      <c r="HP154" s="8"/>
      <c r="HQ154" s="8"/>
      <c r="HR154" s="8"/>
      <c r="HS154" s="8"/>
      <c r="HT154" s="8"/>
      <c r="HU154" s="8"/>
      <c r="HV154" s="8"/>
      <c r="HW154" s="8"/>
      <c r="HX154" s="8"/>
      <c r="HY154" s="8"/>
      <c r="HZ154" s="8"/>
      <c r="IA154" s="8"/>
      <c r="IB154" s="8"/>
      <c r="IC154" s="8"/>
      <c r="ID154" s="8"/>
      <c r="IE154" s="8"/>
      <c r="IF154" s="8"/>
      <c r="IG154" s="8"/>
      <c r="IH154" s="8"/>
      <c r="II154" s="8"/>
      <c r="IJ154" s="8"/>
      <c r="IK154" s="8"/>
      <c r="IL154" s="8"/>
      <c r="IM154" s="8"/>
      <c r="IN154" s="8"/>
      <c r="IO154" s="8"/>
      <c r="IP154" s="8"/>
      <c r="IQ154" s="8"/>
      <c r="IR154" s="8"/>
      <c r="IS154" s="8"/>
      <c r="IT154" s="8"/>
      <c r="IU154" s="8"/>
      <c r="IV154" s="8"/>
      <c r="IW154" s="8"/>
      <c r="IX154" s="8"/>
      <c r="IY154" s="8"/>
      <c r="IZ154" s="8"/>
      <c r="JA154" s="8"/>
      <c r="JB154" s="8"/>
      <c r="JC154" s="8"/>
      <c r="JD154" s="8"/>
      <c r="JE154" s="8"/>
      <c r="JF154" s="8"/>
      <c r="JG154" s="8"/>
      <c r="JH154" s="8"/>
      <c r="JI154" s="8"/>
      <c r="JJ154" s="8"/>
      <c r="JK154" s="8"/>
      <c r="JL154" s="8"/>
      <c r="JM154" s="8"/>
      <c r="JN154" s="8"/>
      <c r="JO154" s="8"/>
      <c r="JP154" s="8"/>
      <c r="JQ154" s="8"/>
      <c r="JR154" s="8"/>
      <c r="JS154" s="8"/>
      <c r="JT154" s="8"/>
      <c r="JU154" s="8"/>
      <c r="JV154" s="8"/>
      <c r="JW154" s="8"/>
      <c r="JX154" s="8"/>
      <c r="JY154" s="8"/>
      <c r="JZ154" s="8"/>
      <c r="KA154" s="8"/>
      <c r="KB154" s="8"/>
      <c r="KC154" s="8"/>
      <c r="KD154" s="8"/>
      <c r="KE154" s="8"/>
      <c r="KF154" s="8"/>
      <c r="KG154" s="8"/>
      <c r="KH154" s="8"/>
      <c r="KI154" s="8"/>
      <c r="KJ154" s="8"/>
      <c r="KK154" s="8"/>
      <c r="KL154" s="8"/>
      <c r="KM154" s="8"/>
      <c r="KN154" s="8"/>
      <c r="KO154" s="8"/>
      <c r="KP154" s="8"/>
      <c r="KQ154" s="8"/>
      <c r="KR154" s="8"/>
      <c r="KS154" s="8"/>
      <c r="KT154" s="8"/>
      <c r="KU154" s="8"/>
      <c r="KV154" s="8"/>
      <c r="KW154" s="8"/>
      <c r="KX154" s="8"/>
      <c r="KY154" s="8"/>
      <c r="KZ154" s="8"/>
      <c r="LA154" s="8"/>
      <c r="LB154" s="8"/>
      <c r="LC154" s="8"/>
      <c r="LD154" s="8"/>
      <c r="LE154" s="8"/>
      <c r="LF154" s="8"/>
      <c r="LG154" s="8"/>
      <c r="LH154" s="8"/>
      <c r="LI154" s="8"/>
      <c r="LJ154" s="8"/>
      <c r="LK154" s="8"/>
      <c r="LL154" s="8"/>
      <c r="LM154" s="8"/>
      <c r="LN154" s="8"/>
      <c r="LO154" s="8"/>
      <c r="LP154" s="8"/>
      <c r="LQ154" s="8"/>
      <c r="LR154" s="8"/>
      <c r="LS154" s="8"/>
      <c r="LT154" s="8"/>
      <c r="LU154" s="8"/>
      <c r="LV154" s="8"/>
      <c r="LW154" s="8"/>
      <c r="LX154" s="8"/>
      <c r="LY154" s="8"/>
      <c r="LZ154" s="8"/>
      <c r="MA154" s="8"/>
      <c r="MB154" s="8"/>
      <c r="MC154" s="8"/>
      <c r="MD154" s="8"/>
      <c r="ME154" s="8"/>
      <c r="MF154" s="8"/>
      <c r="MG154" s="8"/>
      <c r="MH154" s="8"/>
      <c r="MI154" s="8"/>
      <c r="MJ154" s="8"/>
      <c r="MK154" s="8"/>
      <c r="ML154" s="8"/>
      <c r="MM154" s="8"/>
      <c r="MN154" s="8"/>
      <c r="MO154" s="8"/>
      <c r="MP154" s="8"/>
      <c r="MQ154" s="8"/>
      <c r="MR154" s="8"/>
      <c r="MS154" s="8"/>
      <c r="MT154" s="8"/>
      <c r="MU154" s="8"/>
      <c r="MV154" s="8"/>
      <c r="MW154" s="8"/>
      <c r="MX154" s="8"/>
      <c r="MY154" s="8"/>
      <c r="MZ154" s="8"/>
      <c r="NA154" s="8"/>
      <c r="NB154" s="8"/>
      <c r="NC154" s="8"/>
      <c r="ND154" s="8"/>
      <c r="NE154" s="8"/>
      <c r="NF154" s="8"/>
      <c r="NG154" s="8"/>
      <c r="NH154" s="8"/>
      <c r="NI154" s="8"/>
      <c r="NJ154" s="8"/>
      <c r="NK154" s="8"/>
      <c r="NL154" s="8"/>
      <c r="NM154" s="8"/>
      <c r="NN154" s="8"/>
      <c r="NO154" s="8"/>
      <c r="NP154" s="8"/>
      <c r="NQ154" s="8"/>
      <c r="NR154" s="8"/>
      <c r="NS154" s="8"/>
      <c r="NT154" s="8"/>
      <c r="NU154" s="8"/>
      <c r="NV154" s="8"/>
      <c r="NW154" s="8"/>
      <c r="NX154" s="8"/>
      <c r="NY154" s="8"/>
      <c r="NZ154" s="8"/>
      <c r="OA154" s="8"/>
      <c r="OB154" s="8"/>
      <c r="OC154" s="8"/>
      <c r="OD154" s="8"/>
      <c r="OE154" s="8"/>
      <c r="OF154" s="8"/>
      <c r="OG154" s="8"/>
      <c r="OH154" s="8"/>
      <c r="OI154" s="8"/>
      <c r="OJ154" s="8"/>
      <c r="OK154" s="8"/>
      <c r="OL154" s="8"/>
      <c r="OM154" s="8"/>
      <c r="ON154" s="8"/>
      <c r="OO154" s="8"/>
      <c r="OP154" s="8"/>
      <c r="OQ154" s="8"/>
      <c r="OR154" s="8"/>
      <c r="OS154" s="8"/>
      <c r="OT154" s="8"/>
      <c r="OU154" s="8"/>
      <c r="OV154" s="8"/>
      <c r="OW154" s="8"/>
      <c r="OX154" s="8"/>
      <c r="OY154" s="8"/>
      <c r="OZ154" s="8"/>
      <c r="PA154" s="8"/>
      <c r="PB154" s="8"/>
      <c r="PC154" s="8"/>
      <c r="PD154" s="8"/>
      <c r="PE154" s="8"/>
      <c r="PF154" s="8"/>
      <c r="PG154" s="8"/>
      <c r="PH154" s="8"/>
      <c r="PI154" s="8"/>
      <c r="PJ154" s="8"/>
      <c r="PK154" s="8"/>
      <c r="PL154" s="8"/>
      <c r="PM154" s="8"/>
      <c r="PN154" s="8"/>
      <c r="PO154" s="8"/>
      <c r="PP154" s="8"/>
      <c r="PQ154" s="8"/>
      <c r="PR154" s="8"/>
      <c r="PS154" s="8"/>
      <c r="PT154" s="8"/>
      <c r="PU154" s="8"/>
      <c r="PV154" s="8"/>
      <c r="PW154" s="8"/>
      <c r="PX154" s="8"/>
      <c r="PY154" s="8"/>
      <c r="PZ154" s="8"/>
      <c r="QA154" s="8"/>
      <c r="QB154" s="8"/>
      <c r="QC154" s="8"/>
      <c r="QD154" s="8"/>
      <c r="QE154" s="8"/>
      <c r="QF154" s="8"/>
      <c r="QG154" s="8"/>
      <c r="QH154" s="8"/>
      <c r="QI154" s="8"/>
      <c r="QJ154" s="8"/>
      <c r="QK154" s="8"/>
      <c r="QL154" s="8"/>
      <c r="QM154" s="8"/>
      <c r="QN154" s="8"/>
      <c r="QO154" s="8"/>
      <c r="QP154" s="8"/>
      <c r="QQ154" s="8"/>
      <c r="QR154" s="8"/>
      <c r="QS154" s="8"/>
      <c r="QT154" s="8"/>
      <c r="QU154" s="8"/>
      <c r="QV154" s="8"/>
      <c r="QW154" s="8"/>
      <c r="QX154" s="8"/>
      <c r="QY154" s="8"/>
      <c r="QZ154" s="8"/>
      <c r="RA154" s="8"/>
      <c r="RB154" s="8"/>
      <c r="RC154" s="8"/>
      <c r="RD154" s="8"/>
      <c r="RE154" s="8"/>
      <c r="RF154" s="8"/>
      <c r="RG154" s="8"/>
      <c r="RH154" s="8"/>
      <c r="RI154" s="8"/>
      <c r="RJ154" s="8"/>
      <c r="RK154" s="8"/>
      <c r="RL154" s="8"/>
      <c r="RM154" s="8"/>
      <c r="RN154" s="8"/>
      <c r="RO154" s="8"/>
      <c r="RP154" s="8"/>
      <c r="RQ154" s="8"/>
      <c r="RR154" s="8"/>
      <c r="RS154" s="8"/>
      <c r="RT154" s="8"/>
      <c r="RU154" s="8"/>
      <c r="RV154" s="8"/>
      <c r="RW154" s="8"/>
      <c r="RX154" s="8"/>
      <c r="RY154" s="8"/>
      <c r="RZ154" s="8"/>
      <c r="SA154" s="8"/>
      <c r="SB154" s="8"/>
      <c r="SC154" s="8"/>
      <c r="SD154" s="8"/>
      <c r="SE154" s="8"/>
      <c r="SF154" s="8"/>
      <c r="SG154" s="8"/>
      <c r="SH154" s="8"/>
      <c r="SI154" s="8"/>
      <c r="SJ154" s="8"/>
      <c r="SK154" s="8"/>
      <c r="SL154" s="8"/>
      <c r="SM154" s="8"/>
      <c r="SN154" s="8"/>
      <c r="SO154" s="8"/>
      <c r="SP154" s="8"/>
      <c r="SQ154" s="8"/>
      <c r="SR154" s="8"/>
      <c r="SS154" s="8"/>
      <c r="ST154" s="8"/>
      <c r="SU154" s="8"/>
      <c r="SV154" s="8"/>
      <c r="SW154" s="8"/>
      <c r="SX154" s="8"/>
      <c r="SY154" s="8"/>
      <c r="SZ154" s="8"/>
      <c r="TA154" s="8"/>
      <c r="TB154" s="8"/>
      <c r="TC154" s="8"/>
      <c r="TD154" s="8"/>
      <c r="TE154" s="8"/>
      <c r="TF154" s="8"/>
      <c r="TG154" s="8"/>
      <c r="TH154" s="8"/>
      <c r="TI154" s="8"/>
      <c r="TJ154" s="8"/>
      <c r="TK154" s="8"/>
      <c r="TL154" s="8"/>
      <c r="TM154" s="8"/>
      <c r="TN154" s="8"/>
      <c r="TO154" s="8"/>
      <c r="TP154" s="8"/>
      <c r="TQ154" s="8"/>
      <c r="TR154" s="8"/>
      <c r="TS154" s="8"/>
      <c r="TT154" s="8"/>
      <c r="TU154" s="8"/>
      <c r="TV154" s="8"/>
      <c r="TW154" s="8"/>
      <c r="TX154" s="8"/>
      <c r="TY154" s="8"/>
      <c r="TZ154" s="8"/>
      <c r="UA154" s="8"/>
      <c r="UB154" s="8"/>
      <c r="UC154" s="8"/>
      <c r="UD154" s="8"/>
      <c r="UE154" s="8"/>
      <c r="UF154" s="8"/>
      <c r="UG154" s="8"/>
      <c r="UH154" s="8"/>
      <c r="UI154" s="8"/>
      <c r="UJ154" s="8"/>
      <c r="UK154" s="8"/>
      <c r="UL154" s="8"/>
      <c r="UM154" s="8"/>
      <c r="UN154" s="8"/>
      <c r="UO154" s="8"/>
      <c r="UP154" s="8"/>
      <c r="UQ154" s="8"/>
      <c r="UR154" s="8"/>
      <c r="US154" s="8"/>
      <c r="UT154" s="8"/>
      <c r="UU154" s="8"/>
      <c r="UV154" s="8"/>
      <c r="UW154" s="8"/>
      <c r="UX154" s="8"/>
      <c r="UY154" s="8"/>
      <c r="UZ154" s="8"/>
      <c r="VA154" s="8"/>
      <c r="VB154" s="8"/>
      <c r="VC154" s="8"/>
      <c r="VD154" s="8"/>
      <c r="VE154" s="8"/>
      <c r="VF154" s="8"/>
      <c r="VG154" s="8"/>
      <c r="VH154" s="8"/>
      <c r="VI154" s="8"/>
      <c r="VJ154" s="8"/>
      <c r="VK154" s="8"/>
      <c r="VL154" s="8"/>
      <c r="VM154" s="8"/>
      <c r="VN154" s="8"/>
      <c r="VO154" s="8"/>
      <c r="VP154" s="8"/>
      <c r="VQ154" s="8"/>
      <c r="VR154" s="8"/>
      <c r="VS154" s="8"/>
      <c r="VT154" s="8"/>
      <c r="VU154" s="8"/>
      <c r="VV154" s="8"/>
      <c r="VW154" s="8"/>
      <c r="VX154" s="8"/>
      <c r="VY154" s="8"/>
      <c r="VZ154" s="8"/>
      <c r="WA154" s="8"/>
      <c r="WB154" s="8"/>
      <c r="WC154" s="8"/>
      <c r="WD154" s="8"/>
      <c r="WE154" s="8"/>
      <c r="WF154" s="8"/>
      <c r="WG154" s="8"/>
      <c r="WH154" s="8"/>
      <c r="WI154" s="8"/>
      <c r="WJ154" s="8"/>
      <c r="WK154" s="8"/>
      <c r="WL154" s="8"/>
      <c r="WM154" s="8"/>
      <c r="WN154" s="8"/>
      <c r="WO154" s="8"/>
      <c r="WP154" s="8"/>
      <c r="WQ154" s="8"/>
      <c r="WR154" s="8"/>
      <c r="WS154" s="8"/>
      <c r="WT154" s="8"/>
      <c r="WU154" s="8"/>
      <c r="WV154" s="8"/>
      <c r="WW154" s="8"/>
      <c r="WX154" s="8"/>
      <c r="WY154" s="8"/>
      <c r="WZ154" s="8"/>
      <c r="XA154" s="8"/>
      <c r="XB154" s="8"/>
      <c r="XC154" s="8"/>
      <c r="XD154" s="8"/>
      <c r="XE154" s="8"/>
      <c r="XF154" s="8"/>
      <c r="XG154" s="8"/>
      <c r="XH154" s="8"/>
      <c r="XI154" s="8"/>
      <c r="XJ154" s="8"/>
      <c r="XK154" s="8"/>
      <c r="XL154" s="8"/>
      <c r="XM154" s="8"/>
      <c r="XN154" s="8"/>
      <c r="XO154" s="8"/>
      <c r="XP154" s="8"/>
      <c r="XQ154" s="8"/>
      <c r="XR154" s="8"/>
      <c r="XS154" s="8"/>
      <c r="XT154" s="8"/>
      <c r="XU154" s="8"/>
      <c r="XV154" s="8"/>
      <c r="XW154" s="8"/>
      <c r="XX154" s="8"/>
      <c r="XY154" s="8"/>
      <c r="XZ154" s="8"/>
      <c r="YA154" s="8"/>
      <c r="YB154" s="8"/>
      <c r="YC154" s="8"/>
      <c r="YD154" s="8"/>
      <c r="YE154" s="8"/>
      <c r="YF154" s="8"/>
      <c r="YG154" s="8"/>
      <c r="YH154" s="8"/>
      <c r="YI154" s="8"/>
      <c r="YJ154" s="8"/>
      <c r="YK154" s="8"/>
      <c r="YL154" s="8"/>
      <c r="YM154" s="8"/>
      <c r="YN154" s="8"/>
      <c r="YO154" s="8"/>
      <c r="YP154" s="8"/>
      <c r="YQ154" s="8"/>
      <c r="YR154" s="8"/>
      <c r="YS154" s="8"/>
      <c r="YT154" s="8"/>
      <c r="YU154" s="8"/>
      <c r="YV154" s="8"/>
      <c r="YW154" s="8"/>
      <c r="YX154" s="8"/>
      <c r="YY154" s="8"/>
      <c r="YZ154" s="8"/>
      <c r="ZA154" s="8"/>
      <c r="ZB154" s="8"/>
      <c r="ZC154" s="8"/>
      <c r="ZD154" s="8"/>
      <c r="ZE154" s="8"/>
      <c r="ZF154" s="8"/>
      <c r="ZG154" s="8"/>
      <c r="ZH154" s="8"/>
      <c r="ZI154" s="8"/>
      <c r="ZJ154" s="8"/>
      <c r="ZK154" s="8"/>
      <c r="ZL154" s="8"/>
      <c r="ZM154" s="8"/>
      <c r="ZN154" s="8"/>
      <c r="ZO154" s="8"/>
      <c r="ZP154" s="8"/>
      <c r="ZQ154" s="8"/>
      <c r="ZR154" s="8"/>
      <c r="ZS154" s="8"/>
      <c r="ZT154" s="8"/>
      <c r="ZU154" s="8"/>
      <c r="ZV154" s="8"/>
      <c r="ZW154" s="8"/>
      <c r="ZX154" s="8"/>
      <c r="ZY154" s="8"/>
      <c r="ZZ154" s="8"/>
      <c r="AAA154" s="8"/>
      <c r="AAB154" s="8"/>
      <c r="AAC154" s="8"/>
      <c r="AAD154" s="8"/>
      <c r="AAE154" s="8"/>
      <c r="AAF154" s="8"/>
      <c r="AAG154" s="8"/>
      <c r="AAH154" s="8"/>
      <c r="AAI154" s="8"/>
      <c r="AAJ154" s="8"/>
      <c r="AAK154" s="8"/>
      <c r="AAL154" s="8"/>
      <c r="AAM154" s="8"/>
      <c r="AAN154" s="8"/>
      <c r="AAO154" s="8"/>
      <c r="AAP154" s="8"/>
      <c r="AAQ154" s="8"/>
      <c r="AAR154" s="8"/>
      <c r="AAS154" s="8"/>
      <c r="AAT154" s="8"/>
      <c r="AAU154" s="8"/>
      <c r="AAV154" s="8"/>
      <c r="AAW154" s="8"/>
      <c r="AAX154" s="8"/>
      <c r="AAY154" s="8"/>
      <c r="AAZ154" s="8"/>
      <c r="ABA154" s="8"/>
      <c r="ABB154" s="8"/>
      <c r="ABC154" s="8"/>
      <c r="ABD154" s="8"/>
      <c r="ABE154" s="8"/>
      <c r="ABF154" s="8"/>
      <c r="ABG154" s="8"/>
      <c r="ABH154" s="8"/>
      <c r="ABI154" s="8"/>
      <c r="ABJ154" s="8"/>
      <c r="ABK154" s="8"/>
      <c r="ABL154" s="8"/>
      <c r="ABM154" s="8"/>
      <c r="ABN154" s="8"/>
      <c r="ABO154" s="8"/>
      <c r="ABP154" s="8"/>
      <c r="ABQ154" s="8"/>
      <c r="ABR154" s="8"/>
      <c r="ABS154" s="8"/>
      <c r="ABT154" s="8"/>
      <c r="ABU154" s="8"/>
      <c r="ABV154" s="8"/>
      <c r="ABW154" s="8"/>
      <c r="ABX154" s="8"/>
      <c r="ABY154" s="8"/>
      <c r="ABZ154" s="8"/>
      <c r="ACA154" s="8"/>
      <c r="ACB154" s="8"/>
      <c r="ACC154" s="8"/>
      <c r="ACD154" s="8"/>
      <c r="ACE154" s="8"/>
      <c r="ACF154" s="8"/>
      <c r="ACG154" s="8"/>
      <c r="ACH154" s="8"/>
      <c r="ACI154" s="8"/>
      <c r="ACJ154" s="8"/>
      <c r="ACK154" s="8"/>
      <c r="ACL154" s="8"/>
      <c r="ACM154" s="8"/>
      <c r="ACN154" s="8"/>
      <c r="ACO154" s="8"/>
      <c r="ACP154" s="8"/>
      <c r="ACQ154" s="8"/>
      <c r="ACR154" s="8"/>
      <c r="ACS154" s="8"/>
      <c r="ACT154" s="8"/>
      <c r="ACU154" s="8"/>
      <c r="ACV154" s="8"/>
      <c r="ACW154" s="8"/>
      <c r="ACX154" s="8"/>
      <c r="ACY154" s="8"/>
      <c r="ACZ154" s="8"/>
      <c r="ADA154" s="8"/>
      <c r="ADB154" s="8"/>
      <c r="ADC154" s="8"/>
      <c r="ADD154" s="8"/>
      <c r="ADE154" s="8"/>
      <c r="ADF154" s="8"/>
      <c r="ADG154" s="8"/>
      <c r="ADH154" s="8"/>
      <c r="ADI154" s="8"/>
      <c r="ADJ154" s="8"/>
      <c r="ADK154" s="8"/>
      <c r="ADL154" s="8"/>
      <c r="ADM154" s="8"/>
      <c r="ADN154" s="8"/>
      <c r="ADO154" s="8"/>
      <c r="ADP154" s="8"/>
      <c r="ADQ154" s="8"/>
      <c r="ADR154" s="8"/>
      <c r="ADS154" s="8"/>
      <c r="ADT154" s="8"/>
      <c r="ADU154" s="8"/>
      <c r="ADV154" s="8"/>
      <c r="ADW154" s="8"/>
      <c r="ADX154" s="8"/>
      <c r="ADY154" s="8"/>
      <c r="ADZ154" s="8"/>
      <c r="AEA154" s="8"/>
      <c r="AEB154" s="8"/>
      <c r="AEC154" s="8"/>
      <c r="AED154" s="8"/>
      <c r="AEE154" s="8"/>
      <c r="AEF154" s="8"/>
      <c r="AEG154" s="8"/>
      <c r="AEH154" s="8"/>
      <c r="AEI154" s="8"/>
      <c r="AEJ154" s="8"/>
      <c r="AEK154" s="8"/>
      <c r="AEL154" s="8"/>
      <c r="AEM154" s="8"/>
      <c r="AEN154" s="8"/>
      <c r="AEO154" s="8"/>
      <c r="AEP154" s="8"/>
      <c r="AEQ154" s="8"/>
      <c r="AER154" s="8"/>
      <c r="AES154" s="8"/>
      <c r="AET154" s="8"/>
      <c r="AEU154" s="8"/>
      <c r="AEV154" s="8"/>
      <c r="AEW154" s="8"/>
      <c r="AEX154" s="8"/>
      <c r="AEY154" s="8"/>
      <c r="AEZ154" s="8"/>
      <c r="AFA154" s="8"/>
      <c r="AFB154" s="8"/>
      <c r="AFC154" s="8"/>
      <c r="AFD154" s="8"/>
      <c r="AFE154" s="8"/>
      <c r="AFF154" s="8"/>
      <c r="AFG154" s="8"/>
      <c r="AFH154" s="8"/>
      <c r="AFI154" s="8"/>
      <c r="AFJ154" s="8"/>
      <c r="AFK154" s="8"/>
      <c r="AFL154" s="8"/>
      <c r="AFM154" s="8"/>
      <c r="AFN154" s="8"/>
      <c r="AFO154" s="8"/>
      <c r="AFP154" s="8"/>
      <c r="AFQ154" s="8"/>
      <c r="AFR154" s="8"/>
      <c r="AFS154" s="8"/>
      <c r="AFT154" s="8"/>
      <c r="AFU154" s="8"/>
      <c r="AFV154" s="8"/>
      <c r="AFW154" s="8"/>
      <c r="AFX154" s="8"/>
      <c r="AFY154" s="8"/>
      <c r="AFZ154" s="8"/>
      <c r="AGA154" s="8"/>
      <c r="AGB154" s="8"/>
      <c r="AGC154" s="8"/>
      <c r="AGD154" s="8"/>
      <c r="AGE154" s="8"/>
      <c r="AGF154" s="8"/>
      <c r="AGG154" s="8"/>
      <c r="AGH154" s="8"/>
      <c r="AGI154" s="8"/>
      <c r="AGJ154" s="8"/>
      <c r="AGK154" s="8"/>
      <c r="AGL154" s="8"/>
      <c r="AGM154" s="8"/>
      <c r="AGN154" s="8"/>
      <c r="AGO154" s="8"/>
      <c r="AGP154" s="8"/>
      <c r="AGQ154" s="8"/>
      <c r="AGR154" s="8"/>
      <c r="AGS154" s="8"/>
      <c r="AGT154" s="8"/>
      <c r="AGU154" s="8"/>
      <c r="AGV154" s="8"/>
      <c r="AGW154" s="8"/>
      <c r="AGX154" s="8"/>
      <c r="AGY154" s="8"/>
      <c r="AGZ154" s="8"/>
      <c r="AHA154" s="8"/>
      <c r="AHB154" s="8"/>
      <c r="AHC154" s="8"/>
      <c r="AHD154" s="8"/>
      <c r="AHE154" s="8"/>
      <c r="AHF154" s="8"/>
      <c r="AHG154" s="8"/>
      <c r="AHH154" s="8"/>
      <c r="AHI154" s="8"/>
      <c r="AHJ154" s="8"/>
      <c r="AHK154" s="8"/>
      <c r="AHL154" s="8"/>
      <c r="AHM154" s="8"/>
      <c r="AHN154" s="8"/>
      <c r="AHO154" s="8"/>
      <c r="AHP154" s="8"/>
      <c r="AHQ154" s="8"/>
      <c r="AHR154" s="8"/>
      <c r="AHS154" s="8"/>
      <c r="AHT154" s="8"/>
      <c r="AHU154" s="8"/>
      <c r="AHV154" s="8"/>
      <c r="AHW154" s="8"/>
      <c r="AHX154" s="8"/>
      <c r="AHY154" s="8"/>
      <c r="AHZ154" s="8"/>
      <c r="AIA154" s="8"/>
      <c r="AIB154" s="8"/>
      <c r="AIC154" s="8"/>
      <c r="AID154" s="8"/>
      <c r="AIE154" s="8"/>
      <c r="AIF154" s="8"/>
      <c r="AIG154" s="8"/>
      <c r="AIH154" s="8"/>
      <c r="AII154" s="8"/>
      <c r="AIJ154" s="8"/>
      <c r="AIK154" s="8"/>
      <c r="AIL154" s="8"/>
      <c r="AIM154" s="8"/>
      <c r="AIN154" s="8"/>
      <c r="AIO154" s="8"/>
      <c r="AIP154" s="8"/>
      <c r="AIQ154" s="8"/>
      <c r="AIR154" s="8"/>
      <c r="AIS154" s="8"/>
      <c r="AIT154" s="8"/>
      <c r="AIU154" s="8"/>
      <c r="AIV154" s="8"/>
      <c r="AIW154" s="8"/>
      <c r="AIX154" s="8"/>
      <c r="AIY154" s="8"/>
      <c r="AIZ154" s="8"/>
      <c r="AJA154" s="8"/>
      <c r="AJB154" s="8"/>
      <c r="AJC154" s="8"/>
      <c r="AJD154" s="8"/>
      <c r="AJE154" s="8"/>
      <c r="AJF154" s="8"/>
      <c r="AJG154" s="8"/>
      <c r="AJH154" s="8"/>
      <c r="AJI154" s="8"/>
      <c r="AJJ154" s="8"/>
      <c r="AJK154" s="8"/>
      <c r="AJL154" s="8"/>
      <c r="AJM154" s="8"/>
      <c r="AJN154" s="8"/>
      <c r="AJO154" s="8"/>
      <c r="AJP154" s="8"/>
      <c r="AJQ154" s="8"/>
      <c r="AJR154" s="8"/>
      <c r="AJS154" s="8"/>
      <c r="AJT154" s="8"/>
      <c r="AJU154" s="8"/>
      <c r="AJV154" s="8"/>
      <c r="AJW154" s="8"/>
      <c r="AJX154" s="8"/>
      <c r="AJY154" s="8"/>
      <c r="AJZ154" s="8"/>
      <c r="AKA154" s="8"/>
      <c r="AKB154" s="8"/>
      <c r="AKC154" s="8"/>
      <c r="AKD154" s="8"/>
      <c r="AKE154" s="8"/>
      <c r="AKF154" s="8"/>
      <c r="AKG154" s="8"/>
      <c r="AKH154" s="8"/>
      <c r="AKI154" s="8"/>
      <c r="AKJ154" s="8"/>
      <c r="AKK154" s="8"/>
      <c r="AKL154" s="8"/>
      <c r="AKM154" s="8"/>
      <c r="AKN154" s="8"/>
      <c r="AKO154" s="8"/>
      <c r="AKP154" s="8"/>
      <c r="AKQ154" s="8"/>
      <c r="AKR154" s="8"/>
      <c r="AKS154" s="8"/>
      <c r="AKT154" s="8"/>
      <c r="AKU154" s="8"/>
      <c r="AKV154" s="8"/>
      <c r="AKW154" s="8"/>
      <c r="AKX154" s="8"/>
      <c r="AKY154" s="8"/>
      <c r="AKZ154" s="8"/>
      <c r="ALA154" s="8"/>
      <c r="ALB154" s="8"/>
      <c r="ALC154" s="8"/>
      <c r="ALD154" s="8"/>
      <c r="ALE154" s="8"/>
      <c r="ALF154" s="8"/>
      <c r="ALG154" s="8"/>
      <c r="ALH154" s="8"/>
      <c r="ALI154" s="8"/>
      <c r="ALJ154" s="8"/>
      <c r="ALK154" s="8"/>
      <c r="ALL154" s="8"/>
      <c r="ALM154" s="8"/>
      <c r="ALN154" s="8"/>
      <c r="ALO154" s="8"/>
      <c r="ALP154" s="8"/>
      <c r="ALQ154" s="8"/>
      <c r="ALR154" s="8"/>
      <c r="ALS154" s="8"/>
      <c r="ALT154" s="8"/>
      <c r="ALU154" s="8"/>
      <c r="ALV154" s="8"/>
      <c r="ALW154" s="8"/>
      <c r="ALX154" s="8"/>
      <c r="ALY154" s="8"/>
      <c r="ALZ154" s="8"/>
      <c r="AMA154" s="8"/>
      <c r="AMB154" s="8"/>
      <c r="AMC154" s="8"/>
      <c r="AMD154" s="8"/>
      <c r="AME154" s="8"/>
    </row>
    <row r="155" spans="1:1019" s="158" customFormat="1" ht="15.75">
      <c r="A155" s="224"/>
      <c r="B155" s="225"/>
      <c r="C155" s="236"/>
      <c r="D155" s="236"/>
      <c r="E155" s="236"/>
      <c r="F155" s="237"/>
      <c r="G155" s="228"/>
      <c r="H155" s="238"/>
      <c r="I155" s="230" t="b">
        <f t="shared" si="32"/>
        <v>0</v>
      </c>
      <c r="J155" s="231" t="e">
        <f>VLOOKUP(G155,'3. Fiche prépa conv APL_RS'!$B$33:$H$39,IF(LEFT(A155,3)="PLS",6,IF(LEFT(A155,4)="PLUS",2,IF(LEFT(A155,4)="PLAI",4))))</f>
        <v>#N/A</v>
      </c>
      <c r="K155" s="232"/>
      <c r="L155" s="232"/>
      <c r="M155" s="233">
        <f t="shared" si="30"/>
        <v>0</v>
      </c>
      <c r="N155" s="234"/>
      <c r="O155" s="233" t="str">
        <f>IF($A155="PLAI-adapté",IF($M$8=2,VLOOKUP($N155,Données!$H$6:$L$11,5,0),VLOOKUP($N155,Données!$H$6:$L$11,4,0)),"")</f>
        <v/>
      </c>
      <c r="P155" s="235" t="str">
        <f t="shared" si="31"/>
        <v/>
      </c>
      <c r="Q155" s="403" t="str">
        <f t="shared" si="33"/>
        <v/>
      </c>
      <c r="R155" s="209"/>
      <c r="S155" s="15"/>
      <c r="T155" s="8"/>
      <c r="U155" s="8"/>
      <c r="V155" s="8"/>
      <c r="W155" s="8"/>
      <c r="X155" s="50"/>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c r="IX155" s="8"/>
      <c r="IY155" s="8"/>
      <c r="IZ155" s="8"/>
      <c r="JA155" s="8"/>
      <c r="JB155" s="8"/>
      <c r="JC155" s="8"/>
      <c r="JD155" s="8"/>
      <c r="JE155" s="8"/>
      <c r="JF155" s="8"/>
      <c r="JG155" s="8"/>
      <c r="JH155" s="8"/>
      <c r="JI155" s="8"/>
      <c r="JJ155" s="8"/>
      <c r="JK155" s="8"/>
      <c r="JL155" s="8"/>
      <c r="JM155" s="8"/>
      <c r="JN155" s="8"/>
      <c r="JO155" s="8"/>
      <c r="JP155" s="8"/>
      <c r="JQ155" s="8"/>
      <c r="JR155" s="8"/>
      <c r="JS155" s="8"/>
      <c r="JT155" s="8"/>
      <c r="JU155" s="8"/>
      <c r="JV155" s="8"/>
      <c r="JW155" s="8"/>
      <c r="JX155" s="8"/>
      <c r="JY155" s="8"/>
      <c r="JZ155" s="8"/>
      <c r="KA155" s="8"/>
      <c r="KB155" s="8"/>
      <c r="KC155" s="8"/>
      <c r="KD155" s="8"/>
      <c r="KE155" s="8"/>
      <c r="KF155" s="8"/>
      <c r="KG155" s="8"/>
      <c r="KH155" s="8"/>
      <c r="KI155" s="8"/>
      <c r="KJ155" s="8"/>
      <c r="KK155" s="8"/>
      <c r="KL155" s="8"/>
      <c r="KM155" s="8"/>
      <c r="KN155" s="8"/>
      <c r="KO155" s="8"/>
      <c r="KP155" s="8"/>
      <c r="KQ155" s="8"/>
      <c r="KR155" s="8"/>
      <c r="KS155" s="8"/>
      <c r="KT155" s="8"/>
      <c r="KU155" s="8"/>
      <c r="KV155" s="8"/>
      <c r="KW155" s="8"/>
      <c r="KX155" s="8"/>
      <c r="KY155" s="8"/>
      <c r="KZ155" s="8"/>
      <c r="LA155" s="8"/>
      <c r="LB155" s="8"/>
      <c r="LC155" s="8"/>
      <c r="LD155" s="8"/>
      <c r="LE155" s="8"/>
      <c r="LF155" s="8"/>
      <c r="LG155" s="8"/>
      <c r="LH155" s="8"/>
      <c r="LI155" s="8"/>
      <c r="LJ155" s="8"/>
      <c r="LK155" s="8"/>
      <c r="LL155" s="8"/>
      <c r="LM155" s="8"/>
      <c r="LN155" s="8"/>
      <c r="LO155" s="8"/>
      <c r="LP155" s="8"/>
      <c r="LQ155" s="8"/>
      <c r="LR155" s="8"/>
      <c r="LS155" s="8"/>
      <c r="LT155" s="8"/>
      <c r="LU155" s="8"/>
      <c r="LV155" s="8"/>
      <c r="LW155" s="8"/>
      <c r="LX155" s="8"/>
      <c r="LY155" s="8"/>
      <c r="LZ155" s="8"/>
      <c r="MA155" s="8"/>
      <c r="MB155" s="8"/>
      <c r="MC155" s="8"/>
      <c r="MD155" s="8"/>
      <c r="ME155" s="8"/>
      <c r="MF155" s="8"/>
      <c r="MG155" s="8"/>
      <c r="MH155" s="8"/>
      <c r="MI155" s="8"/>
      <c r="MJ155" s="8"/>
      <c r="MK155" s="8"/>
      <c r="ML155" s="8"/>
      <c r="MM155" s="8"/>
      <c r="MN155" s="8"/>
      <c r="MO155" s="8"/>
      <c r="MP155" s="8"/>
      <c r="MQ155" s="8"/>
      <c r="MR155" s="8"/>
      <c r="MS155" s="8"/>
      <c r="MT155" s="8"/>
      <c r="MU155" s="8"/>
      <c r="MV155" s="8"/>
      <c r="MW155" s="8"/>
      <c r="MX155" s="8"/>
      <c r="MY155" s="8"/>
      <c r="MZ155" s="8"/>
      <c r="NA155" s="8"/>
      <c r="NB155" s="8"/>
      <c r="NC155" s="8"/>
      <c r="ND155" s="8"/>
      <c r="NE155" s="8"/>
      <c r="NF155" s="8"/>
      <c r="NG155" s="8"/>
      <c r="NH155" s="8"/>
      <c r="NI155" s="8"/>
      <c r="NJ155" s="8"/>
      <c r="NK155" s="8"/>
      <c r="NL155" s="8"/>
      <c r="NM155" s="8"/>
      <c r="NN155" s="8"/>
      <c r="NO155" s="8"/>
      <c r="NP155" s="8"/>
      <c r="NQ155" s="8"/>
      <c r="NR155" s="8"/>
      <c r="NS155" s="8"/>
      <c r="NT155" s="8"/>
      <c r="NU155" s="8"/>
      <c r="NV155" s="8"/>
      <c r="NW155" s="8"/>
      <c r="NX155" s="8"/>
      <c r="NY155" s="8"/>
      <c r="NZ155" s="8"/>
      <c r="OA155" s="8"/>
      <c r="OB155" s="8"/>
      <c r="OC155" s="8"/>
      <c r="OD155" s="8"/>
      <c r="OE155" s="8"/>
      <c r="OF155" s="8"/>
      <c r="OG155" s="8"/>
      <c r="OH155" s="8"/>
      <c r="OI155" s="8"/>
      <c r="OJ155" s="8"/>
      <c r="OK155" s="8"/>
      <c r="OL155" s="8"/>
      <c r="OM155" s="8"/>
      <c r="ON155" s="8"/>
      <c r="OO155" s="8"/>
      <c r="OP155" s="8"/>
      <c r="OQ155" s="8"/>
      <c r="OR155" s="8"/>
      <c r="OS155" s="8"/>
      <c r="OT155" s="8"/>
      <c r="OU155" s="8"/>
      <c r="OV155" s="8"/>
      <c r="OW155" s="8"/>
      <c r="OX155" s="8"/>
      <c r="OY155" s="8"/>
      <c r="OZ155" s="8"/>
      <c r="PA155" s="8"/>
      <c r="PB155" s="8"/>
      <c r="PC155" s="8"/>
      <c r="PD155" s="8"/>
      <c r="PE155" s="8"/>
      <c r="PF155" s="8"/>
      <c r="PG155" s="8"/>
      <c r="PH155" s="8"/>
      <c r="PI155" s="8"/>
      <c r="PJ155" s="8"/>
      <c r="PK155" s="8"/>
      <c r="PL155" s="8"/>
      <c r="PM155" s="8"/>
      <c r="PN155" s="8"/>
      <c r="PO155" s="8"/>
      <c r="PP155" s="8"/>
      <c r="PQ155" s="8"/>
      <c r="PR155" s="8"/>
      <c r="PS155" s="8"/>
      <c r="PT155" s="8"/>
      <c r="PU155" s="8"/>
      <c r="PV155" s="8"/>
      <c r="PW155" s="8"/>
      <c r="PX155" s="8"/>
      <c r="PY155" s="8"/>
      <c r="PZ155" s="8"/>
      <c r="QA155" s="8"/>
      <c r="QB155" s="8"/>
      <c r="QC155" s="8"/>
      <c r="QD155" s="8"/>
      <c r="QE155" s="8"/>
      <c r="QF155" s="8"/>
      <c r="QG155" s="8"/>
      <c r="QH155" s="8"/>
      <c r="QI155" s="8"/>
      <c r="QJ155" s="8"/>
      <c r="QK155" s="8"/>
      <c r="QL155" s="8"/>
      <c r="QM155" s="8"/>
      <c r="QN155" s="8"/>
      <c r="QO155" s="8"/>
      <c r="QP155" s="8"/>
      <c r="QQ155" s="8"/>
      <c r="QR155" s="8"/>
      <c r="QS155" s="8"/>
      <c r="QT155" s="8"/>
      <c r="QU155" s="8"/>
      <c r="QV155" s="8"/>
      <c r="QW155" s="8"/>
      <c r="QX155" s="8"/>
      <c r="QY155" s="8"/>
      <c r="QZ155" s="8"/>
      <c r="RA155" s="8"/>
      <c r="RB155" s="8"/>
      <c r="RC155" s="8"/>
      <c r="RD155" s="8"/>
      <c r="RE155" s="8"/>
      <c r="RF155" s="8"/>
      <c r="RG155" s="8"/>
      <c r="RH155" s="8"/>
      <c r="RI155" s="8"/>
      <c r="RJ155" s="8"/>
      <c r="RK155" s="8"/>
      <c r="RL155" s="8"/>
      <c r="RM155" s="8"/>
      <c r="RN155" s="8"/>
      <c r="RO155" s="8"/>
      <c r="RP155" s="8"/>
      <c r="RQ155" s="8"/>
      <c r="RR155" s="8"/>
      <c r="RS155" s="8"/>
      <c r="RT155" s="8"/>
      <c r="RU155" s="8"/>
      <c r="RV155" s="8"/>
      <c r="RW155" s="8"/>
      <c r="RX155" s="8"/>
      <c r="RY155" s="8"/>
      <c r="RZ155" s="8"/>
      <c r="SA155" s="8"/>
      <c r="SB155" s="8"/>
      <c r="SC155" s="8"/>
      <c r="SD155" s="8"/>
      <c r="SE155" s="8"/>
      <c r="SF155" s="8"/>
      <c r="SG155" s="8"/>
      <c r="SH155" s="8"/>
      <c r="SI155" s="8"/>
      <c r="SJ155" s="8"/>
      <c r="SK155" s="8"/>
      <c r="SL155" s="8"/>
      <c r="SM155" s="8"/>
      <c r="SN155" s="8"/>
      <c r="SO155" s="8"/>
      <c r="SP155" s="8"/>
      <c r="SQ155" s="8"/>
      <c r="SR155" s="8"/>
      <c r="SS155" s="8"/>
      <c r="ST155" s="8"/>
      <c r="SU155" s="8"/>
      <c r="SV155" s="8"/>
      <c r="SW155" s="8"/>
      <c r="SX155" s="8"/>
      <c r="SY155" s="8"/>
      <c r="SZ155" s="8"/>
      <c r="TA155" s="8"/>
      <c r="TB155" s="8"/>
      <c r="TC155" s="8"/>
      <c r="TD155" s="8"/>
      <c r="TE155" s="8"/>
      <c r="TF155" s="8"/>
      <c r="TG155" s="8"/>
      <c r="TH155" s="8"/>
      <c r="TI155" s="8"/>
      <c r="TJ155" s="8"/>
      <c r="TK155" s="8"/>
      <c r="TL155" s="8"/>
      <c r="TM155" s="8"/>
      <c r="TN155" s="8"/>
      <c r="TO155" s="8"/>
      <c r="TP155" s="8"/>
      <c r="TQ155" s="8"/>
      <c r="TR155" s="8"/>
      <c r="TS155" s="8"/>
      <c r="TT155" s="8"/>
      <c r="TU155" s="8"/>
      <c r="TV155" s="8"/>
      <c r="TW155" s="8"/>
      <c r="TX155" s="8"/>
      <c r="TY155" s="8"/>
      <c r="TZ155" s="8"/>
      <c r="UA155" s="8"/>
      <c r="UB155" s="8"/>
      <c r="UC155" s="8"/>
      <c r="UD155" s="8"/>
      <c r="UE155" s="8"/>
      <c r="UF155" s="8"/>
      <c r="UG155" s="8"/>
      <c r="UH155" s="8"/>
      <c r="UI155" s="8"/>
      <c r="UJ155" s="8"/>
      <c r="UK155" s="8"/>
      <c r="UL155" s="8"/>
      <c r="UM155" s="8"/>
      <c r="UN155" s="8"/>
      <c r="UO155" s="8"/>
      <c r="UP155" s="8"/>
      <c r="UQ155" s="8"/>
      <c r="UR155" s="8"/>
      <c r="US155" s="8"/>
      <c r="UT155" s="8"/>
      <c r="UU155" s="8"/>
      <c r="UV155" s="8"/>
      <c r="UW155" s="8"/>
      <c r="UX155" s="8"/>
      <c r="UY155" s="8"/>
      <c r="UZ155" s="8"/>
      <c r="VA155" s="8"/>
      <c r="VB155" s="8"/>
      <c r="VC155" s="8"/>
      <c r="VD155" s="8"/>
      <c r="VE155" s="8"/>
      <c r="VF155" s="8"/>
      <c r="VG155" s="8"/>
      <c r="VH155" s="8"/>
      <c r="VI155" s="8"/>
      <c r="VJ155" s="8"/>
      <c r="VK155" s="8"/>
      <c r="VL155" s="8"/>
      <c r="VM155" s="8"/>
      <c r="VN155" s="8"/>
      <c r="VO155" s="8"/>
      <c r="VP155" s="8"/>
      <c r="VQ155" s="8"/>
      <c r="VR155" s="8"/>
      <c r="VS155" s="8"/>
      <c r="VT155" s="8"/>
      <c r="VU155" s="8"/>
      <c r="VV155" s="8"/>
      <c r="VW155" s="8"/>
      <c r="VX155" s="8"/>
      <c r="VY155" s="8"/>
      <c r="VZ155" s="8"/>
      <c r="WA155" s="8"/>
      <c r="WB155" s="8"/>
      <c r="WC155" s="8"/>
      <c r="WD155" s="8"/>
      <c r="WE155" s="8"/>
      <c r="WF155" s="8"/>
      <c r="WG155" s="8"/>
      <c r="WH155" s="8"/>
      <c r="WI155" s="8"/>
      <c r="WJ155" s="8"/>
      <c r="WK155" s="8"/>
      <c r="WL155" s="8"/>
      <c r="WM155" s="8"/>
      <c r="WN155" s="8"/>
      <c r="WO155" s="8"/>
      <c r="WP155" s="8"/>
      <c r="WQ155" s="8"/>
      <c r="WR155" s="8"/>
      <c r="WS155" s="8"/>
      <c r="WT155" s="8"/>
      <c r="WU155" s="8"/>
      <c r="WV155" s="8"/>
      <c r="WW155" s="8"/>
      <c r="WX155" s="8"/>
      <c r="WY155" s="8"/>
      <c r="WZ155" s="8"/>
      <c r="XA155" s="8"/>
      <c r="XB155" s="8"/>
      <c r="XC155" s="8"/>
      <c r="XD155" s="8"/>
      <c r="XE155" s="8"/>
      <c r="XF155" s="8"/>
      <c r="XG155" s="8"/>
      <c r="XH155" s="8"/>
      <c r="XI155" s="8"/>
      <c r="XJ155" s="8"/>
      <c r="XK155" s="8"/>
      <c r="XL155" s="8"/>
      <c r="XM155" s="8"/>
      <c r="XN155" s="8"/>
      <c r="XO155" s="8"/>
      <c r="XP155" s="8"/>
      <c r="XQ155" s="8"/>
      <c r="XR155" s="8"/>
      <c r="XS155" s="8"/>
      <c r="XT155" s="8"/>
      <c r="XU155" s="8"/>
      <c r="XV155" s="8"/>
      <c r="XW155" s="8"/>
      <c r="XX155" s="8"/>
      <c r="XY155" s="8"/>
      <c r="XZ155" s="8"/>
      <c r="YA155" s="8"/>
      <c r="YB155" s="8"/>
      <c r="YC155" s="8"/>
      <c r="YD155" s="8"/>
      <c r="YE155" s="8"/>
      <c r="YF155" s="8"/>
      <c r="YG155" s="8"/>
      <c r="YH155" s="8"/>
      <c r="YI155" s="8"/>
      <c r="YJ155" s="8"/>
      <c r="YK155" s="8"/>
      <c r="YL155" s="8"/>
      <c r="YM155" s="8"/>
      <c r="YN155" s="8"/>
      <c r="YO155" s="8"/>
      <c r="YP155" s="8"/>
      <c r="YQ155" s="8"/>
      <c r="YR155" s="8"/>
      <c r="YS155" s="8"/>
      <c r="YT155" s="8"/>
      <c r="YU155" s="8"/>
      <c r="YV155" s="8"/>
      <c r="YW155" s="8"/>
      <c r="YX155" s="8"/>
      <c r="YY155" s="8"/>
      <c r="YZ155" s="8"/>
      <c r="ZA155" s="8"/>
      <c r="ZB155" s="8"/>
      <c r="ZC155" s="8"/>
      <c r="ZD155" s="8"/>
      <c r="ZE155" s="8"/>
      <c r="ZF155" s="8"/>
      <c r="ZG155" s="8"/>
      <c r="ZH155" s="8"/>
      <c r="ZI155" s="8"/>
      <c r="ZJ155" s="8"/>
      <c r="ZK155" s="8"/>
      <c r="ZL155" s="8"/>
      <c r="ZM155" s="8"/>
      <c r="ZN155" s="8"/>
      <c r="ZO155" s="8"/>
      <c r="ZP155" s="8"/>
      <c r="ZQ155" s="8"/>
      <c r="ZR155" s="8"/>
      <c r="ZS155" s="8"/>
      <c r="ZT155" s="8"/>
      <c r="ZU155" s="8"/>
      <c r="ZV155" s="8"/>
      <c r="ZW155" s="8"/>
      <c r="ZX155" s="8"/>
      <c r="ZY155" s="8"/>
      <c r="ZZ155" s="8"/>
      <c r="AAA155" s="8"/>
      <c r="AAB155" s="8"/>
      <c r="AAC155" s="8"/>
      <c r="AAD155" s="8"/>
      <c r="AAE155" s="8"/>
      <c r="AAF155" s="8"/>
      <c r="AAG155" s="8"/>
      <c r="AAH155" s="8"/>
      <c r="AAI155" s="8"/>
      <c r="AAJ155" s="8"/>
      <c r="AAK155" s="8"/>
      <c r="AAL155" s="8"/>
      <c r="AAM155" s="8"/>
      <c r="AAN155" s="8"/>
      <c r="AAO155" s="8"/>
      <c r="AAP155" s="8"/>
      <c r="AAQ155" s="8"/>
      <c r="AAR155" s="8"/>
      <c r="AAS155" s="8"/>
      <c r="AAT155" s="8"/>
      <c r="AAU155" s="8"/>
      <c r="AAV155" s="8"/>
      <c r="AAW155" s="8"/>
      <c r="AAX155" s="8"/>
      <c r="AAY155" s="8"/>
      <c r="AAZ155" s="8"/>
      <c r="ABA155" s="8"/>
      <c r="ABB155" s="8"/>
      <c r="ABC155" s="8"/>
      <c r="ABD155" s="8"/>
      <c r="ABE155" s="8"/>
      <c r="ABF155" s="8"/>
      <c r="ABG155" s="8"/>
      <c r="ABH155" s="8"/>
      <c r="ABI155" s="8"/>
      <c r="ABJ155" s="8"/>
      <c r="ABK155" s="8"/>
      <c r="ABL155" s="8"/>
      <c r="ABM155" s="8"/>
      <c r="ABN155" s="8"/>
      <c r="ABO155" s="8"/>
      <c r="ABP155" s="8"/>
      <c r="ABQ155" s="8"/>
      <c r="ABR155" s="8"/>
      <c r="ABS155" s="8"/>
      <c r="ABT155" s="8"/>
      <c r="ABU155" s="8"/>
      <c r="ABV155" s="8"/>
      <c r="ABW155" s="8"/>
      <c r="ABX155" s="8"/>
      <c r="ABY155" s="8"/>
      <c r="ABZ155" s="8"/>
      <c r="ACA155" s="8"/>
      <c r="ACB155" s="8"/>
      <c r="ACC155" s="8"/>
      <c r="ACD155" s="8"/>
      <c r="ACE155" s="8"/>
      <c r="ACF155" s="8"/>
      <c r="ACG155" s="8"/>
      <c r="ACH155" s="8"/>
      <c r="ACI155" s="8"/>
      <c r="ACJ155" s="8"/>
      <c r="ACK155" s="8"/>
      <c r="ACL155" s="8"/>
      <c r="ACM155" s="8"/>
      <c r="ACN155" s="8"/>
      <c r="ACO155" s="8"/>
      <c r="ACP155" s="8"/>
      <c r="ACQ155" s="8"/>
      <c r="ACR155" s="8"/>
      <c r="ACS155" s="8"/>
      <c r="ACT155" s="8"/>
      <c r="ACU155" s="8"/>
      <c r="ACV155" s="8"/>
      <c r="ACW155" s="8"/>
      <c r="ACX155" s="8"/>
      <c r="ACY155" s="8"/>
      <c r="ACZ155" s="8"/>
      <c r="ADA155" s="8"/>
      <c r="ADB155" s="8"/>
      <c r="ADC155" s="8"/>
      <c r="ADD155" s="8"/>
      <c r="ADE155" s="8"/>
      <c r="ADF155" s="8"/>
      <c r="ADG155" s="8"/>
      <c r="ADH155" s="8"/>
      <c r="ADI155" s="8"/>
      <c r="ADJ155" s="8"/>
      <c r="ADK155" s="8"/>
      <c r="ADL155" s="8"/>
      <c r="ADM155" s="8"/>
      <c r="ADN155" s="8"/>
      <c r="ADO155" s="8"/>
      <c r="ADP155" s="8"/>
      <c r="ADQ155" s="8"/>
      <c r="ADR155" s="8"/>
      <c r="ADS155" s="8"/>
      <c r="ADT155" s="8"/>
      <c r="ADU155" s="8"/>
      <c r="ADV155" s="8"/>
      <c r="ADW155" s="8"/>
      <c r="ADX155" s="8"/>
      <c r="ADY155" s="8"/>
      <c r="ADZ155" s="8"/>
      <c r="AEA155" s="8"/>
      <c r="AEB155" s="8"/>
      <c r="AEC155" s="8"/>
      <c r="AED155" s="8"/>
      <c r="AEE155" s="8"/>
      <c r="AEF155" s="8"/>
      <c r="AEG155" s="8"/>
      <c r="AEH155" s="8"/>
      <c r="AEI155" s="8"/>
      <c r="AEJ155" s="8"/>
      <c r="AEK155" s="8"/>
      <c r="AEL155" s="8"/>
      <c r="AEM155" s="8"/>
      <c r="AEN155" s="8"/>
      <c r="AEO155" s="8"/>
      <c r="AEP155" s="8"/>
      <c r="AEQ155" s="8"/>
      <c r="AER155" s="8"/>
      <c r="AES155" s="8"/>
      <c r="AET155" s="8"/>
      <c r="AEU155" s="8"/>
      <c r="AEV155" s="8"/>
      <c r="AEW155" s="8"/>
      <c r="AEX155" s="8"/>
      <c r="AEY155" s="8"/>
      <c r="AEZ155" s="8"/>
      <c r="AFA155" s="8"/>
      <c r="AFB155" s="8"/>
      <c r="AFC155" s="8"/>
      <c r="AFD155" s="8"/>
      <c r="AFE155" s="8"/>
      <c r="AFF155" s="8"/>
      <c r="AFG155" s="8"/>
      <c r="AFH155" s="8"/>
      <c r="AFI155" s="8"/>
      <c r="AFJ155" s="8"/>
      <c r="AFK155" s="8"/>
      <c r="AFL155" s="8"/>
      <c r="AFM155" s="8"/>
      <c r="AFN155" s="8"/>
      <c r="AFO155" s="8"/>
      <c r="AFP155" s="8"/>
      <c r="AFQ155" s="8"/>
      <c r="AFR155" s="8"/>
      <c r="AFS155" s="8"/>
      <c r="AFT155" s="8"/>
      <c r="AFU155" s="8"/>
      <c r="AFV155" s="8"/>
      <c r="AFW155" s="8"/>
      <c r="AFX155" s="8"/>
      <c r="AFY155" s="8"/>
      <c r="AFZ155" s="8"/>
      <c r="AGA155" s="8"/>
      <c r="AGB155" s="8"/>
      <c r="AGC155" s="8"/>
      <c r="AGD155" s="8"/>
      <c r="AGE155" s="8"/>
      <c r="AGF155" s="8"/>
      <c r="AGG155" s="8"/>
      <c r="AGH155" s="8"/>
      <c r="AGI155" s="8"/>
      <c r="AGJ155" s="8"/>
      <c r="AGK155" s="8"/>
      <c r="AGL155" s="8"/>
      <c r="AGM155" s="8"/>
      <c r="AGN155" s="8"/>
      <c r="AGO155" s="8"/>
      <c r="AGP155" s="8"/>
      <c r="AGQ155" s="8"/>
      <c r="AGR155" s="8"/>
      <c r="AGS155" s="8"/>
      <c r="AGT155" s="8"/>
      <c r="AGU155" s="8"/>
      <c r="AGV155" s="8"/>
      <c r="AGW155" s="8"/>
      <c r="AGX155" s="8"/>
      <c r="AGY155" s="8"/>
      <c r="AGZ155" s="8"/>
      <c r="AHA155" s="8"/>
      <c r="AHB155" s="8"/>
      <c r="AHC155" s="8"/>
      <c r="AHD155" s="8"/>
      <c r="AHE155" s="8"/>
      <c r="AHF155" s="8"/>
      <c r="AHG155" s="8"/>
      <c r="AHH155" s="8"/>
      <c r="AHI155" s="8"/>
      <c r="AHJ155" s="8"/>
      <c r="AHK155" s="8"/>
      <c r="AHL155" s="8"/>
      <c r="AHM155" s="8"/>
      <c r="AHN155" s="8"/>
      <c r="AHO155" s="8"/>
      <c r="AHP155" s="8"/>
      <c r="AHQ155" s="8"/>
      <c r="AHR155" s="8"/>
      <c r="AHS155" s="8"/>
      <c r="AHT155" s="8"/>
      <c r="AHU155" s="8"/>
      <c r="AHV155" s="8"/>
      <c r="AHW155" s="8"/>
      <c r="AHX155" s="8"/>
      <c r="AHY155" s="8"/>
      <c r="AHZ155" s="8"/>
      <c r="AIA155" s="8"/>
      <c r="AIB155" s="8"/>
      <c r="AIC155" s="8"/>
      <c r="AID155" s="8"/>
      <c r="AIE155" s="8"/>
      <c r="AIF155" s="8"/>
      <c r="AIG155" s="8"/>
      <c r="AIH155" s="8"/>
      <c r="AII155" s="8"/>
      <c r="AIJ155" s="8"/>
      <c r="AIK155" s="8"/>
      <c r="AIL155" s="8"/>
      <c r="AIM155" s="8"/>
      <c r="AIN155" s="8"/>
      <c r="AIO155" s="8"/>
      <c r="AIP155" s="8"/>
      <c r="AIQ155" s="8"/>
      <c r="AIR155" s="8"/>
      <c r="AIS155" s="8"/>
      <c r="AIT155" s="8"/>
      <c r="AIU155" s="8"/>
      <c r="AIV155" s="8"/>
      <c r="AIW155" s="8"/>
      <c r="AIX155" s="8"/>
      <c r="AIY155" s="8"/>
      <c r="AIZ155" s="8"/>
      <c r="AJA155" s="8"/>
      <c r="AJB155" s="8"/>
      <c r="AJC155" s="8"/>
      <c r="AJD155" s="8"/>
      <c r="AJE155" s="8"/>
      <c r="AJF155" s="8"/>
      <c r="AJG155" s="8"/>
      <c r="AJH155" s="8"/>
      <c r="AJI155" s="8"/>
      <c r="AJJ155" s="8"/>
      <c r="AJK155" s="8"/>
      <c r="AJL155" s="8"/>
      <c r="AJM155" s="8"/>
      <c r="AJN155" s="8"/>
      <c r="AJO155" s="8"/>
      <c r="AJP155" s="8"/>
      <c r="AJQ155" s="8"/>
      <c r="AJR155" s="8"/>
      <c r="AJS155" s="8"/>
      <c r="AJT155" s="8"/>
      <c r="AJU155" s="8"/>
      <c r="AJV155" s="8"/>
      <c r="AJW155" s="8"/>
      <c r="AJX155" s="8"/>
      <c r="AJY155" s="8"/>
      <c r="AJZ155" s="8"/>
      <c r="AKA155" s="8"/>
      <c r="AKB155" s="8"/>
      <c r="AKC155" s="8"/>
      <c r="AKD155" s="8"/>
      <c r="AKE155" s="8"/>
      <c r="AKF155" s="8"/>
      <c r="AKG155" s="8"/>
      <c r="AKH155" s="8"/>
      <c r="AKI155" s="8"/>
      <c r="AKJ155" s="8"/>
      <c r="AKK155" s="8"/>
      <c r="AKL155" s="8"/>
      <c r="AKM155" s="8"/>
      <c r="AKN155" s="8"/>
      <c r="AKO155" s="8"/>
      <c r="AKP155" s="8"/>
      <c r="AKQ155" s="8"/>
      <c r="AKR155" s="8"/>
      <c r="AKS155" s="8"/>
      <c r="AKT155" s="8"/>
      <c r="AKU155" s="8"/>
      <c r="AKV155" s="8"/>
      <c r="AKW155" s="8"/>
      <c r="AKX155" s="8"/>
      <c r="AKY155" s="8"/>
      <c r="AKZ155" s="8"/>
      <c r="ALA155" s="8"/>
      <c r="ALB155" s="8"/>
      <c r="ALC155" s="8"/>
      <c r="ALD155" s="8"/>
      <c r="ALE155" s="8"/>
      <c r="ALF155" s="8"/>
      <c r="ALG155" s="8"/>
      <c r="ALH155" s="8"/>
      <c r="ALI155" s="8"/>
      <c r="ALJ155" s="8"/>
      <c r="ALK155" s="8"/>
      <c r="ALL155" s="8"/>
      <c r="ALM155" s="8"/>
      <c r="ALN155" s="8"/>
      <c r="ALO155" s="8"/>
      <c r="ALP155" s="8"/>
      <c r="ALQ155" s="8"/>
      <c r="ALR155" s="8"/>
      <c r="ALS155" s="8"/>
      <c r="ALT155" s="8"/>
      <c r="ALU155" s="8"/>
      <c r="ALV155" s="8"/>
      <c r="ALW155" s="8"/>
      <c r="ALX155" s="8"/>
      <c r="ALY155" s="8"/>
      <c r="ALZ155" s="8"/>
      <c r="AMA155" s="8"/>
      <c r="AMB155" s="8"/>
      <c r="AMC155" s="8"/>
      <c r="AMD155" s="8"/>
      <c r="AME155" s="8"/>
    </row>
    <row r="156" spans="1:1019" s="158" customFormat="1" ht="15.75">
      <c r="A156" s="224"/>
      <c r="B156" s="225"/>
      <c r="C156" s="236"/>
      <c r="D156" s="236"/>
      <c r="E156" s="236"/>
      <c r="F156" s="237"/>
      <c r="G156" s="228"/>
      <c r="H156" s="238"/>
      <c r="I156" s="230" t="b">
        <f t="shared" si="32"/>
        <v>0</v>
      </c>
      <c r="J156" s="231" t="e">
        <f>VLOOKUP(G156,'3. Fiche prépa conv APL_RS'!$B$33:$H$39,IF(LEFT(A156,3)="PLS",6,IF(LEFT(A156,4)="PLUS",2,IF(LEFT(A156,4)="PLAI",4))))</f>
        <v>#N/A</v>
      </c>
      <c r="K156" s="232"/>
      <c r="L156" s="232"/>
      <c r="M156" s="233">
        <f t="shared" si="30"/>
        <v>0</v>
      </c>
      <c r="N156" s="234"/>
      <c r="O156" s="233" t="str">
        <f>IF($A156="PLAI-adapté",IF($M$8=2,VLOOKUP($N156,Données!$H$6:$L$11,5,0),VLOOKUP($N156,Données!$H$6:$L$11,4,0)),"")</f>
        <v/>
      </c>
      <c r="P156" s="235" t="str">
        <f t="shared" si="31"/>
        <v/>
      </c>
      <c r="Q156" s="403" t="str">
        <f t="shared" si="33"/>
        <v/>
      </c>
      <c r="R156" s="209"/>
      <c r="S156" s="15"/>
      <c r="T156" s="8"/>
      <c r="U156" s="8"/>
      <c r="V156" s="8"/>
      <c r="W156" s="8"/>
      <c r="X156" s="50"/>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c r="HH156" s="8"/>
      <c r="HI156" s="8"/>
      <c r="HJ156" s="8"/>
      <c r="HK156" s="8"/>
      <c r="HL156" s="8"/>
      <c r="HM156" s="8"/>
      <c r="HN156" s="8"/>
      <c r="HO156" s="8"/>
      <c r="HP156" s="8"/>
      <c r="HQ156" s="8"/>
      <c r="HR156" s="8"/>
      <c r="HS156" s="8"/>
      <c r="HT156" s="8"/>
      <c r="HU156" s="8"/>
      <c r="HV156" s="8"/>
      <c r="HW156" s="8"/>
      <c r="HX156" s="8"/>
      <c r="HY156" s="8"/>
      <c r="HZ156" s="8"/>
      <c r="IA156" s="8"/>
      <c r="IB156" s="8"/>
      <c r="IC156" s="8"/>
      <c r="ID156" s="8"/>
      <c r="IE156" s="8"/>
      <c r="IF156" s="8"/>
      <c r="IG156" s="8"/>
      <c r="IH156" s="8"/>
      <c r="II156" s="8"/>
      <c r="IJ156" s="8"/>
      <c r="IK156" s="8"/>
      <c r="IL156" s="8"/>
      <c r="IM156" s="8"/>
      <c r="IN156" s="8"/>
      <c r="IO156" s="8"/>
      <c r="IP156" s="8"/>
      <c r="IQ156" s="8"/>
      <c r="IR156" s="8"/>
      <c r="IS156" s="8"/>
      <c r="IT156" s="8"/>
      <c r="IU156" s="8"/>
      <c r="IV156" s="8"/>
      <c r="IW156" s="8"/>
      <c r="IX156" s="8"/>
      <c r="IY156" s="8"/>
      <c r="IZ156" s="8"/>
      <c r="JA156" s="8"/>
      <c r="JB156" s="8"/>
      <c r="JC156" s="8"/>
      <c r="JD156" s="8"/>
      <c r="JE156" s="8"/>
      <c r="JF156" s="8"/>
      <c r="JG156" s="8"/>
      <c r="JH156" s="8"/>
      <c r="JI156" s="8"/>
      <c r="JJ156" s="8"/>
      <c r="JK156" s="8"/>
      <c r="JL156" s="8"/>
      <c r="JM156" s="8"/>
      <c r="JN156" s="8"/>
      <c r="JO156" s="8"/>
      <c r="JP156" s="8"/>
      <c r="JQ156" s="8"/>
      <c r="JR156" s="8"/>
      <c r="JS156" s="8"/>
      <c r="JT156" s="8"/>
      <c r="JU156" s="8"/>
      <c r="JV156" s="8"/>
      <c r="JW156" s="8"/>
      <c r="JX156" s="8"/>
      <c r="JY156" s="8"/>
      <c r="JZ156" s="8"/>
      <c r="KA156" s="8"/>
      <c r="KB156" s="8"/>
      <c r="KC156" s="8"/>
      <c r="KD156" s="8"/>
      <c r="KE156" s="8"/>
      <c r="KF156" s="8"/>
      <c r="KG156" s="8"/>
      <c r="KH156" s="8"/>
      <c r="KI156" s="8"/>
      <c r="KJ156" s="8"/>
      <c r="KK156" s="8"/>
      <c r="KL156" s="8"/>
      <c r="KM156" s="8"/>
      <c r="KN156" s="8"/>
      <c r="KO156" s="8"/>
      <c r="KP156" s="8"/>
      <c r="KQ156" s="8"/>
      <c r="KR156" s="8"/>
      <c r="KS156" s="8"/>
      <c r="KT156" s="8"/>
      <c r="KU156" s="8"/>
      <c r="KV156" s="8"/>
      <c r="KW156" s="8"/>
      <c r="KX156" s="8"/>
      <c r="KY156" s="8"/>
      <c r="KZ156" s="8"/>
      <c r="LA156" s="8"/>
      <c r="LB156" s="8"/>
      <c r="LC156" s="8"/>
      <c r="LD156" s="8"/>
      <c r="LE156" s="8"/>
      <c r="LF156" s="8"/>
      <c r="LG156" s="8"/>
      <c r="LH156" s="8"/>
      <c r="LI156" s="8"/>
      <c r="LJ156" s="8"/>
      <c r="LK156" s="8"/>
      <c r="LL156" s="8"/>
      <c r="LM156" s="8"/>
      <c r="LN156" s="8"/>
      <c r="LO156" s="8"/>
      <c r="LP156" s="8"/>
      <c r="LQ156" s="8"/>
      <c r="LR156" s="8"/>
      <c r="LS156" s="8"/>
      <c r="LT156" s="8"/>
      <c r="LU156" s="8"/>
      <c r="LV156" s="8"/>
      <c r="LW156" s="8"/>
      <c r="LX156" s="8"/>
      <c r="LY156" s="8"/>
      <c r="LZ156" s="8"/>
      <c r="MA156" s="8"/>
      <c r="MB156" s="8"/>
      <c r="MC156" s="8"/>
      <c r="MD156" s="8"/>
      <c r="ME156" s="8"/>
      <c r="MF156" s="8"/>
      <c r="MG156" s="8"/>
      <c r="MH156" s="8"/>
      <c r="MI156" s="8"/>
      <c r="MJ156" s="8"/>
      <c r="MK156" s="8"/>
      <c r="ML156" s="8"/>
      <c r="MM156" s="8"/>
      <c r="MN156" s="8"/>
      <c r="MO156" s="8"/>
      <c r="MP156" s="8"/>
      <c r="MQ156" s="8"/>
      <c r="MR156" s="8"/>
      <c r="MS156" s="8"/>
      <c r="MT156" s="8"/>
      <c r="MU156" s="8"/>
      <c r="MV156" s="8"/>
      <c r="MW156" s="8"/>
      <c r="MX156" s="8"/>
      <c r="MY156" s="8"/>
      <c r="MZ156" s="8"/>
      <c r="NA156" s="8"/>
      <c r="NB156" s="8"/>
      <c r="NC156" s="8"/>
      <c r="ND156" s="8"/>
      <c r="NE156" s="8"/>
      <c r="NF156" s="8"/>
      <c r="NG156" s="8"/>
      <c r="NH156" s="8"/>
      <c r="NI156" s="8"/>
      <c r="NJ156" s="8"/>
      <c r="NK156" s="8"/>
      <c r="NL156" s="8"/>
      <c r="NM156" s="8"/>
      <c r="NN156" s="8"/>
      <c r="NO156" s="8"/>
      <c r="NP156" s="8"/>
      <c r="NQ156" s="8"/>
      <c r="NR156" s="8"/>
      <c r="NS156" s="8"/>
      <c r="NT156" s="8"/>
      <c r="NU156" s="8"/>
      <c r="NV156" s="8"/>
      <c r="NW156" s="8"/>
      <c r="NX156" s="8"/>
      <c r="NY156" s="8"/>
      <c r="NZ156" s="8"/>
      <c r="OA156" s="8"/>
      <c r="OB156" s="8"/>
      <c r="OC156" s="8"/>
      <c r="OD156" s="8"/>
      <c r="OE156" s="8"/>
      <c r="OF156" s="8"/>
      <c r="OG156" s="8"/>
      <c r="OH156" s="8"/>
      <c r="OI156" s="8"/>
      <c r="OJ156" s="8"/>
      <c r="OK156" s="8"/>
      <c r="OL156" s="8"/>
      <c r="OM156" s="8"/>
      <c r="ON156" s="8"/>
      <c r="OO156" s="8"/>
      <c r="OP156" s="8"/>
      <c r="OQ156" s="8"/>
      <c r="OR156" s="8"/>
      <c r="OS156" s="8"/>
      <c r="OT156" s="8"/>
      <c r="OU156" s="8"/>
      <c r="OV156" s="8"/>
      <c r="OW156" s="8"/>
      <c r="OX156" s="8"/>
      <c r="OY156" s="8"/>
      <c r="OZ156" s="8"/>
      <c r="PA156" s="8"/>
      <c r="PB156" s="8"/>
      <c r="PC156" s="8"/>
      <c r="PD156" s="8"/>
      <c r="PE156" s="8"/>
      <c r="PF156" s="8"/>
      <c r="PG156" s="8"/>
      <c r="PH156" s="8"/>
      <c r="PI156" s="8"/>
      <c r="PJ156" s="8"/>
      <c r="PK156" s="8"/>
      <c r="PL156" s="8"/>
      <c r="PM156" s="8"/>
      <c r="PN156" s="8"/>
      <c r="PO156" s="8"/>
      <c r="PP156" s="8"/>
      <c r="PQ156" s="8"/>
      <c r="PR156" s="8"/>
      <c r="PS156" s="8"/>
      <c r="PT156" s="8"/>
      <c r="PU156" s="8"/>
      <c r="PV156" s="8"/>
      <c r="PW156" s="8"/>
      <c r="PX156" s="8"/>
      <c r="PY156" s="8"/>
      <c r="PZ156" s="8"/>
      <c r="QA156" s="8"/>
      <c r="QB156" s="8"/>
      <c r="QC156" s="8"/>
      <c r="QD156" s="8"/>
      <c r="QE156" s="8"/>
      <c r="QF156" s="8"/>
      <c r="QG156" s="8"/>
      <c r="QH156" s="8"/>
      <c r="QI156" s="8"/>
      <c r="QJ156" s="8"/>
      <c r="QK156" s="8"/>
      <c r="QL156" s="8"/>
      <c r="QM156" s="8"/>
      <c r="QN156" s="8"/>
      <c r="QO156" s="8"/>
      <c r="QP156" s="8"/>
      <c r="QQ156" s="8"/>
      <c r="QR156" s="8"/>
      <c r="QS156" s="8"/>
      <c r="QT156" s="8"/>
      <c r="QU156" s="8"/>
      <c r="QV156" s="8"/>
      <c r="QW156" s="8"/>
      <c r="QX156" s="8"/>
      <c r="QY156" s="8"/>
      <c r="QZ156" s="8"/>
      <c r="RA156" s="8"/>
      <c r="RB156" s="8"/>
      <c r="RC156" s="8"/>
      <c r="RD156" s="8"/>
      <c r="RE156" s="8"/>
      <c r="RF156" s="8"/>
      <c r="RG156" s="8"/>
      <c r="RH156" s="8"/>
      <c r="RI156" s="8"/>
      <c r="RJ156" s="8"/>
      <c r="RK156" s="8"/>
      <c r="RL156" s="8"/>
      <c r="RM156" s="8"/>
      <c r="RN156" s="8"/>
      <c r="RO156" s="8"/>
      <c r="RP156" s="8"/>
      <c r="RQ156" s="8"/>
      <c r="RR156" s="8"/>
      <c r="RS156" s="8"/>
      <c r="RT156" s="8"/>
      <c r="RU156" s="8"/>
      <c r="RV156" s="8"/>
      <c r="RW156" s="8"/>
      <c r="RX156" s="8"/>
      <c r="RY156" s="8"/>
      <c r="RZ156" s="8"/>
      <c r="SA156" s="8"/>
      <c r="SB156" s="8"/>
      <c r="SC156" s="8"/>
      <c r="SD156" s="8"/>
      <c r="SE156" s="8"/>
      <c r="SF156" s="8"/>
      <c r="SG156" s="8"/>
      <c r="SH156" s="8"/>
      <c r="SI156" s="8"/>
      <c r="SJ156" s="8"/>
      <c r="SK156" s="8"/>
      <c r="SL156" s="8"/>
      <c r="SM156" s="8"/>
      <c r="SN156" s="8"/>
      <c r="SO156" s="8"/>
      <c r="SP156" s="8"/>
      <c r="SQ156" s="8"/>
      <c r="SR156" s="8"/>
      <c r="SS156" s="8"/>
      <c r="ST156" s="8"/>
      <c r="SU156" s="8"/>
      <c r="SV156" s="8"/>
      <c r="SW156" s="8"/>
      <c r="SX156" s="8"/>
      <c r="SY156" s="8"/>
      <c r="SZ156" s="8"/>
      <c r="TA156" s="8"/>
      <c r="TB156" s="8"/>
      <c r="TC156" s="8"/>
      <c r="TD156" s="8"/>
      <c r="TE156" s="8"/>
      <c r="TF156" s="8"/>
      <c r="TG156" s="8"/>
      <c r="TH156" s="8"/>
      <c r="TI156" s="8"/>
      <c r="TJ156" s="8"/>
      <c r="TK156" s="8"/>
      <c r="TL156" s="8"/>
      <c r="TM156" s="8"/>
      <c r="TN156" s="8"/>
      <c r="TO156" s="8"/>
      <c r="TP156" s="8"/>
      <c r="TQ156" s="8"/>
      <c r="TR156" s="8"/>
      <c r="TS156" s="8"/>
      <c r="TT156" s="8"/>
      <c r="TU156" s="8"/>
      <c r="TV156" s="8"/>
      <c r="TW156" s="8"/>
      <c r="TX156" s="8"/>
      <c r="TY156" s="8"/>
      <c r="TZ156" s="8"/>
      <c r="UA156" s="8"/>
      <c r="UB156" s="8"/>
      <c r="UC156" s="8"/>
      <c r="UD156" s="8"/>
      <c r="UE156" s="8"/>
      <c r="UF156" s="8"/>
      <c r="UG156" s="8"/>
      <c r="UH156" s="8"/>
      <c r="UI156" s="8"/>
      <c r="UJ156" s="8"/>
      <c r="UK156" s="8"/>
      <c r="UL156" s="8"/>
      <c r="UM156" s="8"/>
      <c r="UN156" s="8"/>
      <c r="UO156" s="8"/>
      <c r="UP156" s="8"/>
      <c r="UQ156" s="8"/>
      <c r="UR156" s="8"/>
      <c r="US156" s="8"/>
      <c r="UT156" s="8"/>
      <c r="UU156" s="8"/>
      <c r="UV156" s="8"/>
      <c r="UW156" s="8"/>
      <c r="UX156" s="8"/>
      <c r="UY156" s="8"/>
      <c r="UZ156" s="8"/>
      <c r="VA156" s="8"/>
      <c r="VB156" s="8"/>
      <c r="VC156" s="8"/>
      <c r="VD156" s="8"/>
      <c r="VE156" s="8"/>
      <c r="VF156" s="8"/>
      <c r="VG156" s="8"/>
      <c r="VH156" s="8"/>
      <c r="VI156" s="8"/>
      <c r="VJ156" s="8"/>
      <c r="VK156" s="8"/>
      <c r="VL156" s="8"/>
      <c r="VM156" s="8"/>
      <c r="VN156" s="8"/>
      <c r="VO156" s="8"/>
      <c r="VP156" s="8"/>
      <c r="VQ156" s="8"/>
      <c r="VR156" s="8"/>
      <c r="VS156" s="8"/>
      <c r="VT156" s="8"/>
      <c r="VU156" s="8"/>
      <c r="VV156" s="8"/>
      <c r="VW156" s="8"/>
      <c r="VX156" s="8"/>
      <c r="VY156" s="8"/>
      <c r="VZ156" s="8"/>
      <c r="WA156" s="8"/>
      <c r="WB156" s="8"/>
      <c r="WC156" s="8"/>
      <c r="WD156" s="8"/>
      <c r="WE156" s="8"/>
      <c r="WF156" s="8"/>
      <c r="WG156" s="8"/>
      <c r="WH156" s="8"/>
      <c r="WI156" s="8"/>
      <c r="WJ156" s="8"/>
      <c r="WK156" s="8"/>
      <c r="WL156" s="8"/>
      <c r="WM156" s="8"/>
      <c r="WN156" s="8"/>
      <c r="WO156" s="8"/>
      <c r="WP156" s="8"/>
      <c r="WQ156" s="8"/>
      <c r="WR156" s="8"/>
      <c r="WS156" s="8"/>
      <c r="WT156" s="8"/>
      <c r="WU156" s="8"/>
      <c r="WV156" s="8"/>
      <c r="WW156" s="8"/>
      <c r="WX156" s="8"/>
      <c r="WY156" s="8"/>
      <c r="WZ156" s="8"/>
      <c r="XA156" s="8"/>
      <c r="XB156" s="8"/>
      <c r="XC156" s="8"/>
      <c r="XD156" s="8"/>
      <c r="XE156" s="8"/>
      <c r="XF156" s="8"/>
      <c r="XG156" s="8"/>
      <c r="XH156" s="8"/>
      <c r="XI156" s="8"/>
      <c r="XJ156" s="8"/>
      <c r="XK156" s="8"/>
      <c r="XL156" s="8"/>
      <c r="XM156" s="8"/>
      <c r="XN156" s="8"/>
      <c r="XO156" s="8"/>
      <c r="XP156" s="8"/>
      <c r="XQ156" s="8"/>
      <c r="XR156" s="8"/>
      <c r="XS156" s="8"/>
      <c r="XT156" s="8"/>
      <c r="XU156" s="8"/>
      <c r="XV156" s="8"/>
      <c r="XW156" s="8"/>
      <c r="XX156" s="8"/>
      <c r="XY156" s="8"/>
      <c r="XZ156" s="8"/>
      <c r="YA156" s="8"/>
      <c r="YB156" s="8"/>
      <c r="YC156" s="8"/>
      <c r="YD156" s="8"/>
      <c r="YE156" s="8"/>
      <c r="YF156" s="8"/>
      <c r="YG156" s="8"/>
      <c r="YH156" s="8"/>
      <c r="YI156" s="8"/>
      <c r="YJ156" s="8"/>
      <c r="YK156" s="8"/>
      <c r="YL156" s="8"/>
      <c r="YM156" s="8"/>
      <c r="YN156" s="8"/>
      <c r="YO156" s="8"/>
      <c r="YP156" s="8"/>
      <c r="YQ156" s="8"/>
      <c r="YR156" s="8"/>
      <c r="YS156" s="8"/>
      <c r="YT156" s="8"/>
      <c r="YU156" s="8"/>
      <c r="YV156" s="8"/>
      <c r="YW156" s="8"/>
      <c r="YX156" s="8"/>
      <c r="YY156" s="8"/>
      <c r="YZ156" s="8"/>
      <c r="ZA156" s="8"/>
      <c r="ZB156" s="8"/>
      <c r="ZC156" s="8"/>
      <c r="ZD156" s="8"/>
      <c r="ZE156" s="8"/>
      <c r="ZF156" s="8"/>
      <c r="ZG156" s="8"/>
      <c r="ZH156" s="8"/>
      <c r="ZI156" s="8"/>
      <c r="ZJ156" s="8"/>
      <c r="ZK156" s="8"/>
      <c r="ZL156" s="8"/>
      <c r="ZM156" s="8"/>
      <c r="ZN156" s="8"/>
      <c r="ZO156" s="8"/>
      <c r="ZP156" s="8"/>
      <c r="ZQ156" s="8"/>
      <c r="ZR156" s="8"/>
      <c r="ZS156" s="8"/>
      <c r="ZT156" s="8"/>
      <c r="ZU156" s="8"/>
      <c r="ZV156" s="8"/>
      <c r="ZW156" s="8"/>
      <c r="ZX156" s="8"/>
      <c r="ZY156" s="8"/>
      <c r="ZZ156" s="8"/>
      <c r="AAA156" s="8"/>
      <c r="AAB156" s="8"/>
      <c r="AAC156" s="8"/>
      <c r="AAD156" s="8"/>
      <c r="AAE156" s="8"/>
      <c r="AAF156" s="8"/>
      <c r="AAG156" s="8"/>
      <c r="AAH156" s="8"/>
      <c r="AAI156" s="8"/>
      <c r="AAJ156" s="8"/>
      <c r="AAK156" s="8"/>
      <c r="AAL156" s="8"/>
      <c r="AAM156" s="8"/>
      <c r="AAN156" s="8"/>
      <c r="AAO156" s="8"/>
      <c r="AAP156" s="8"/>
      <c r="AAQ156" s="8"/>
      <c r="AAR156" s="8"/>
      <c r="AAS156" s="8"/>
      <c r="AAT156" s="8"/>
      <c r="AAU156" s="8"/>
      <c r="AAV156" s="8"/>
      <c r="AAW156" s="8"/>
      <c r="AAX156" s="8"/>
      <c r="AAY156" s="8"/>
      <c r="AAZ156" s="8"/>
      <c r="ABA156" s="8"/>
      <c r="ABB156" s="8"/>
      <c r="ABC156" s="8"/>
      <c r="ABD156" s="8"/>
      <c r="ABE156" s="8"/>
      <c r="ABF156" s="8"/>
      <c r="ABG156" s="8"/>
      <c r="ABH156" s="8"/>
      <c r="ABI156" s="8"/>
      <c r="ABJ156" s="8"/>
      <c r="ABK156" s="8"/>
      <c r="ABL156" s="8"/>
      <c r="ABM156" s="8"/>
      <c r="ABN156" s="8"/>
      <c r="ABO156" s="8"/>
      <c r="ABP156" s="8"/>
      <c r="ABQ156" s="8"/>
      <c r="ABR156" s="8"/>
      <c r="ABS156" s="8"/>
      <c r="ABT156" s="8"/>
      <c r="ABU156" s="8"/>
      <c r="ABV156" s="8"/>
      <c r="ABW156" s="8"/>
      <c r="ABX156" s="8"/>
      <c r="ABY156" s="8"/>
      <c r="ABZ156" s="8"/>
      <c r="ACA156" s="8"/>
      <c r="ACB156" s="8"/>
      <c r="ACC156" s="8"/>
      <c r="ACD156" s="8"/>
      <c r="ACE156" s="8"/>
      <c r="ACF156" s="8"/>
      <c r="ACG156" s="8"/>
      <c r="ACH156" s="8"/>
      <c r="ACI156" s="8"/>
      <c r="ACJ156" s="8"/>
      <c r="ACK156" s="8"/>
      <c r="ACL156" s="8"/>
      <c r="ACM156" s="8"/>
      <c r="ACN156" s="8"/>
      <c r="ACO156" s="8"/>
      <c r="ACP156" s="8"/>
      <c r="ACQ156" s="8"/>
      <c r="ACR156" s="8"/>
      <c r="ACS156" s="8"/>
      <c r="ACT156" s="8"/>
      <c r="ACU156" s="8"/>
      <c r="ACV156" s="8"/>
      <c r="ACW156" s="8"/>
      <c r="ACX156" s="8"/>
      <c r="ACY156" s="8"/>
      <c r="ACZ156" s="8"/>
      <c r="ADA156" s="8"/>
      <c r="ADB156" s="8"/>
      <c r="ADC156" s="8"/>
      <c r="ADD156" s="8"/>
      <c r="ADE156" s="8"/>
      <c r="ADF156" s="8"/>
      <c r="ADG156" s="8"/>
      <c r="ADH156" s="8"/>
      <c r="ADI156" s="8"/>
      <c r="ADJ156" s="8"/>
      <c r="ADK156" s="8"/>
      <c r="ADL156" s="8"/>
      <c r="ADM156" s="8"/>
      <c r="ADN156" s="8"/>
      <c r="ADO156" s="8"/>
      <c r="ADP156" s="8"/>
      <c r="ADQ156" s="8"/>
      <c r="ADR156" s="8"/>
      <c r="ADS156" s="8"/>
      <c r="ADT156" s="8"/>
      <c r="ADU156" s="8"/>
      <c r="ADV156" s="8"/>
      <c r="ADW156" s="8"/>
      <c r="ADX156" s="8"/>
      <c r="ADY156" s="8"/>
      <c r="ADZ156" s="8"/>
      <c r="AEA156" s="8"/>
      <c r="AEB156" s="8"/>
      <c r="AEC156" s="8"/>
      <c r="AED156" s="8"/>
      <c r="AEE156" s="8"/>
      <c r="AEF156" s="8"/>
      <c r="AEG156" s="8"/>
      <c r="AEH156" s="8"/>
      <c r="AEI156" s="8"/>
      <c r="AEJ156" s="8"/>
      <c r="AEK156" s="8"/>
      <c r="AEL156" s="8"/>
      <c r="AEM156" s="8"/>
      <c r="AEN156" s="8"/>
      <c r="AEO156" s="8"/>
      <c r="AEP156" s="8"/>
      <c r="AEQ156" s="8"/>
      <c r="AER156" s="8"/>
      <c r="AES156" s="8"/>
      <c r="AET156" s="8"/>
      <c r="AEU156" s="8"/>
      <c r="AEV156" s="8"/>
      <c r="AEW156" s="8"/>
      <c r="AEX156" s="8"/>
      <c r="AEY156" s="8"/>
      <c r="AEZ156" s="8"/>
      <c r="AFA156" s="8"/>
      <c r="AFB156" s="8"/>
      <c r="AFC156" s="8"/>
      <c r="AFD156" s="8"/>
      <c r="AFE156" s="8"/>
      <c r="AFF156" s="8"/>
      <c r="AFG156" s="8"/>
      <c r="AFH156" s="8"/>
      <c r="AFI156" s="8"/>
      <c r="AFJ156" s="8"/>
      <c r="AFK156" s="8"/>
      <c r="AFL156" s="8"/>
      <c r="AFM156" s="8"/>
      <c r="AFN156" s="8"/>
      <c r="AFO156" s="8"/>
      <c r="AFP156" s="8"/>
      <c r="AFQ156" s="8"/>
      <c r="AFR156" s="8"/>
      <c r="AFS156" s="8"/>
      <c r="AFT156" s="8"/>
      <c r="AFU156" s="8"/>
      <c r="AFV156" s="8"/>
      <c r="AFW156" s="8"/>
      <c r="AFX156" s="8"/>
      <c r="AFY156" s="8"/>
      <c r="AFZ156" s="8"/>
      <c r="AGA156" s="8"/>
      <c r="AGB156" s="8"/>
      <c r="AGC156" s="8"/>
      <c r="AGD156" s="8"/>
      <c r="AGE156" s="8"/>
      <c r="AGF156" s="8"/>
      <c r="AGG156" s="8"/>
      <c r="AGH156" s="8"/>
      <c r="AGI156" s="8"/>
      <c r="AGJ156" s="8"/>
      <c r="AGK156" s="8"/>
      <c r="AGL156" s="8"/>
      <c r="AGM156" s="8"/>
      <c r="AGN156" s="8"/>
      <c r="AGO156" s="8"/>
      <c r="AGP156" s="8"/>
      <c r="AGQ156" s="8"/>
      <c r="AGR156" s="8"/>
      <c r="AGS156" s="8"/>
      <c r="AGT156" s="8"/>
      <c r="AGU156" s="8"/>
      <c r="AGV156" s="8"/>
      <c r="AGW156" s="8"/>
      <c r="AGX156" s="8"/>
      <c r="AGY156" s="8"/>
      <c r="AGZ156" s="8"/>
      <c r="AHA156" s="8"/>
      <c r="AHB156" s="8"/>
      <c r="AHC156" s="8"/>
      <c r="AHD156" s="8"/>
      <c r="AHE156" s="8"/>
      <c r="AHF156" s="8"/>
      <c r="AHG156" s="8"/>
      <c r="AHH156" s="8"/>
      <c r="AHI156" s="8"/>
      <c r="AHJ156" s="8"/>
      <c r="AHK156" s="8"/>
      <c r="AHL156" s="8"/>
      <c r="AHM156" s="8"/>
      <c r="AHN156" s="8"/>
      <c r="AHO156" s="8"/>
      <c r="AHP156" s="8"/>
      <c r="AHQ156" s="8"/>
      <c r="AHR156" s="8"/>
      <c r="AHS156" s="8"/>
      <c r="AHT156" s="8"/>
      <c r="AHU156" s="8"/>
      <c r="AHV156" s="8"/>
      <c r="AHW156" s="8"/>
      <c r="AHX156" s="8"/>
      <c r="AHY156" s="8"/>
      <c r="AHZ156" s="8"/>
      <c r="AIA156" s="8"/>
      <c r="AIB156" s="8"/>
      <c r="AIC156" s="8"/>
      <c r="AID156" s="8"/>
      <c r="AIE156" s="8"/>
      <c r="AIF156" s="8"/>
      <c r="AIG156" s="8"/>
      <c r="AIH156" s="8"/>
      <c r="AII156" s="8"/>
      <c r="AIJ156" s="8"/>
      <c r="AIK156" s="8"/>
      <c r="AIL156" s="8"/>
      <c r="AIM156" s="8"/>
      <c r="AIN156" s="8"/>
      <c r="AIO156" s="8"/>
      <c r="AIP156" s="8"/>
      <c r="AIQ156" s="8"/>
      <c r="AIR156" s="8"/>
      <c r="AIS156" s="8"/>
      <c r="AIT156" s="8"/>
      <c r="AIU156" s="8"/>
      <c r="AIV156" s="8"/>
      <c r="AIW156" s="8"/>
      <c r="AIX156" s="8"/>
      <c r="AIY156" s="8"/>
      <c r="AIZ156" s="8"/>
      <c r="AJA156" s="8"/>
      <c r="AJB156" s="8"/>
      <c r="AJC156" s="8"/>
      <c r="AJD156" s="8"/>
      <c r="AJE156" s="8"/>
      <c r="AJF156" s="8"/>
      <c r="AJG156" s="8"/>
      <c r="AJH156" s="8"/>
      <c r="AJI156" s="8"/>
      <c r="AJJ156" s="8"/>
      <c r="AJK156" s="8"/>
      <c r="AJL156" s="8"/>
      <c r="AJM156" s="8"/>
      <c r="AJN156" s="8"/>
      <c r="AJO156" s="8"/>
      <c r="AJP156" s="8"/>
      <c r="AJQ156" s="8"/>
      <c r="AJR156" s="8"/>
      <c r="AJS156" s="8"/>
      <c r="AJT156" s="8"/>
      <c r="AJU156" s="8"/>
      <c r="AJV156" s="8"/>
      <c r="AJW156" s="8"/>
      <c r="AJX156" s="8"/>
      <c r="AJY156" s="8"/>
      <c r="AJZ156" s="8"/>
      <c r="AKA156" s="8"/>
      <c r="AKB156" s="8"/>
      <c r="AKC156" s="8"/>
      <c r="AKD156" s="8"/>
      <c r="AKE156" s="8"/>
      <c r="AKF156" s="8"/>
      <c r="AKG156" s="8"/>
      <c r="AKH156" s="8"/>
      <c r="AKI156" s="8"/>
      <c r="AKJ156" s="8"/>
      <c r="AKK156" s="8"/>
      <c r="AKL156" s="8"/>
      <c r="AKM156" s="8"/>
      <c r="AKN156" s="8"/>
      <c r="AKO156" s="8"/>
      <c r="AKP156" s="8"/>
      <c r="AKQ156" s="8"/>
      <c r="AKR156" s="8"/>
      <c r="AKS156" s="8"/>
      <c r="AKT156" s="8"/>
      <c r="AKU156" s="8"/>
      <c r="AKV156" s="8"/>
      <c r="AKW156" s="8"/>
      <c r="AKX156" s="8"/>
      <c r="AKY156" s="8"/>
      <c r="AKZ156" s="8"/>
      <c r="ALA156" s="8"/>
      <c r="ALB156" s="8"/>
      <c r="ALC156" s="8"/>
      <c r="ALD156" s="8"/>
      <c r="ALE156" s="8"/>
      <c r="ALF156" s="8"/>
      <c r="ALG156" s="8"/>
      <c r="ALH156" s="8"/>
      <c r="ALI156" s="8"/>
      <c r="ALJ156" s="8"/>
      <c r="ALK156" s="8"/>
      <c r="ALL156" s="8"/>
      <c r="ALM156" s="8"/>
      <c r="ALN156" s="8"/>
      <c r="ALO156" s="8"/>
      <c r="ALP156" s="8"/>
      <c r="ALQ156" s="8"/>
      <c r="ALR156" s="8"/>
      <c r="ALS156" s="8"/>
      <c r="ALT156" s="8"/>
      <c r="ALU156" s="8"/>
      <c r="ALV156" s="8"/>
      <c r="ALW156" s="8"/>
      <c r="ALX156" s="8"/>
      <c r="ALY156" s="8"/>
      <c r="ALZ156" s="8"/>
      <c r="AMA156" s="8"/>
      <c r="AMB156" s="8"/>
      <c r="AMC156" s="8"/>
      <c r="AMD156" s="8"/>
      <c r="AME156" s="8"/>
    </row>
    <row r="157" spans="1:1019" s="158" customFormat="1" ht="15.75">
      <c r="A157" s="224"/>
      <c r="B157" s="225"/>
      <c r="C157" s="236"/>
      <c r="D157" s="236"/>
      <c r="E157" s="236"/>
      <c r="F157" s="237"/>
      <c r="G157" s="228"/>
      <c r="H157" s="238"/>
      <c r="I157" s="230" t="b">
        <f t="shared" si="32"/>
        <v>0</v>
      </c>
      <c r="J157" s="231" t="e">
        <f>VLOOKUP(G157,'3. Fiche prépa conv APL_RS'!$B$33:$H$39,IF(LEFT(A157,3)="PLS",6,IF(LEFT(A157,4)="PLUS",2,IF(LEFT(A157,4)="PLAI",4))))</f>
        <v>#N/A</v>
      </c>
      <c r="K157" s="232"/>
      <c r="L157" s="232"/>
      <c r="M157" s="233">
        <f t="shared" si="30"/>
        <v>0</v>
      </c>
      <c r="N157" s="234"/>
      <c r="O157" s="233" t="str">
        <f>IF($A157="PLAI-adapté",IF($M$8=2,VLOOKUP($N157,Données!$H$6:$L$11,5,0),VLOOKUP($N157,Données!$H$6:$L$11,4,0)),"")</f>
        <v/>
      </c>
      <c r="P157" s="235" t="str">
        <f t="shared" si="31"/>
        <v/>
      </c>
      <c r="Q157" s="403" t="str">
        <f t="shared" si="33"/>
        <v/>
      </c>
      <c r="R157" s="209"/>
      <c r="S157" s="15"/>
      <c r="T157" s="8"/>
      <c r="U157" s="8"/>
      <c r="V157" s="8"/>
      <c r="W157" s="8"/>
      <c r="X157" s="50"/>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c r="IX157" s="8"/>
      <c r="IY157" s="8"/>
      <c r="IZ157" s="8"/>
      <c r="JA157" s="8"/>
      <c r="JB157" s="8"/>
      <c r="JC157" s="8"/>
      <c r="JD157" s="8"/>
      <c r="JE157" s="8"/>
      <c r="JF157" s="8"/>
      <c r="JG157" s="8"/>
      <c r="JH157" s="8"/>
      <c r="JI157" s="8"/>
      <c r="JJ157" s="8"/>
      <c r="JK157" s="8"/>
      <c r="JL157" s="8"/>
      <c r="JM157" s="8"/>
      <c r="JN157" s="8"/>
      <c r="JO157" s="8"/>
      <c r="JP157" s="8"/>
      <c r="JQ157" s="8"/>
      <c r="JR157" s="8"/>
      <c r="JS157" s="8"/>
      <c r="JT157" s="8"/>
      <c r="JU157" s="8"/>
      <c r="JV157" s="8"/>
      <c r="JW157" s="8"/>
      <c r="JX157" s="8"/>
      <c r="JY157" s="8"/>
      <c r="JZ157" s="8"/>
      <c r="KA157" s="8"/>
      <c r="KB157" s="8"/>
      <c r="KC157" s="8"/>
      <c r="KD157" s="8"/>
      <c r="KE157" s="8"/>
      <c r="KF157" s="8"/>
      <c r="KG157" s="8"/>
      <c r="KH157" s="8"/>
      <c r="KI157" s="8"/>
      <c r="KJ157" s="8"/>
      <c r="KK157" s="8"/>
      <c r="KL157" s="8"/>
      <c r="KM157" s="8"/>
      <c r="KN157" s="8"/>
      <c r="KO157" s="8"/>
      <c r="KP157" s="8"/>
      <c r="KQ157" s="8"/>
      <c r="KR157" s="8"/>
      <c r="KS157" s="8"/>
      <c r="KT157" s="8"/>
      <c r="KU157" s="8"/>
      <c r="KV157" s="8"/>
      <c r="KW157" s="8"/>
      <c r="KX157" s="8"/>
      <c r="KY157" s="8"/>
      <c r="KZ157" s="8"/>
      <c r="LA157" s="8"/>
      <c r="LB157" s="8"/>
      <c r="LC157" s="8"/>
      <c r="LD157" s="8"/>
      <c r="LE157" s="8"/>
      <c r="LF157" s="8"/>
      <c r="LG157" s="8"/>
      <c r="LH157" s="8"/>
      <c r="LI157" s="8"/>
      <c r="LJ157" s="8"/>
      <c r="LK157" s="8"/>
      <c r="LL157" s="8"/>
      <c r="LM157" s="8"/>
      <c r="LN157" s="8"/>
      <c r="LO157" s="8"/>
      <c r="LP157" s="8"/>
      <c r="LQ157" s="8"/>
      <c r="LR157" s="8"/>
      <c r="LS157" s="8"/>
      <c r="LT157" s="8"/>
      <c r="LU157" s="8"/>
      <c r="LV157" s="8"/>
      <c r="LW157" s="8"/>
      <c r="LX157" s="8"/>
      <c r="LY157" s="8"/>
      <c r="LZ157" s="8"/>
      <c r="MA157" s="8"/>
      <c r="MB157" s="8"/>
      <c r="MC157" s="8"/>
      <c r="MD157" s="8"/>
      <c r="ME157" s="8"/>
      <c r="MF157" s="8"/>
      <c r="MG157" s="8"/>
      <c r="MH157" s="8"/>
      <c r="MI157" s="8"/>
      <c r="MJ157" s="8"/>
      <c r="MK157" s="8"/>
      <c r="ML157" s="8"/>
      <c r="MM157" s="8"/>
      <c r="MN157" s="8"/>
      <c r="MO157" s="8"/>
      <c r="MP157" s="8"/>
      <c r="MQ157" s="8"/>
      <c r="MR157" s="8"/>
      <c r="MS157" s="8"/>
      <c r="MT157" s="8"/>
      <c r="MU157" s="8"/>
      <c r="MV157" s="8"/>
      <c r="MW157" s="8"/>
      <c r="MX157" s="8"/>
      <c r="MY157" s="8"/>
      <c r="MZ157" s="8"/>
      <c r="NA157" s="8"/>
      <c r="NB157" s="8"/>
      <c r="NC157" s="8"/>
      <c r="ND157" s="8"/>
      <c r="NE157" s="8"/>
      <c r="NF157" s="8"/>
      <c r="NG157" s="8"/>
      <c r="NH157" s="8"/>
      <c r="NI157" s="8"/>
      <c r="NJ157" s="8"/>
      <c r="NK157" s="8"/>
      <c r="NL157" s="8"/>
      <c r="NM157" s="8"/>
      <c r="NN157" s="8"/>
      <c r="NO157" s="8"/>
      <c r="NP157" s="8"/>
      <c r="NQ157" s="8"/>
      <c r="NR157" s="8"/>
      <c r="NS157" s="8"/>
      <c r="NT157" s="8"/>
      <c r="NU157" s="8"/>
      <c r="NV157" s="8"/>
      <c r="NW157" s="8"/>
      <c r="NX157" s="8"/>
      <c r="NY157" s="8"/>
      <c r="NZ157" s="8"/>
      <c r="OA157" s="8"/>
      <c r="OB157" s="8"/>
      <c r="OC157" s="8"/>
      <c r="OD157" s="8"/>
      <c r="OE157" s="8"/>
      <c r="OF157" s="8"/>
      <c r="OG157" s="8"/>
      <c r="OH157" s="8"/>
      <c r="OI157" s="8"/>
      <c r="OJ157" s="8"/>
      <c r="OK157" s="8"/>
      <c r="OL157" s="8"/>
      <c r="OM157" s="8"/>
      <c r="ON157" s="8"/>
      <c r="OO157" s="8"/>
      <c r="OP157" s="8"/>
      <c r="OQ157" s="8"/>
      <c r="OR157" s="8"/>
      <c r="OS157" s="8"/>
      <c r="OT157" s="8"/>
      <c r="OU157" s="8"/>
      <c r="OV157" s="8"/>
      <c r="OW157" s="8"/>
      <c r="OX157" s="8"/>
      <c r="OY157" s="8"/>
      <c r="OZ157" s="8"/>
      <c r="PA157" s="8"/>
      <c r="PB157" s="8"/>
      <c r="PC157" s="8"/>
      <c r="PD157" s="8"/>
      <c r="PE157" s="8"/>
      <c r="PF157" s="8"/>
      <c r="PG157" s="8"/>
      <c r="PH157" s="8"/>
      <c r="PI157" s="8"/>
      <c r="PJ157" s="8"/>
      <c r="PK157" s="8"/>
      <c r="PL157" s="8"/>
      <c r="PM157" s="8"/>
      <c r="PN157" s="8"/>
      <c r="PO157" s="8"/>
      <c r="PP157" s="8"/>
      <c r="PQ157" s="8"/>
      <c r="PR157" s="8"/>
      <c r="PS157" s="8"/>
      <c r="PT157" s="8"/>
      <c r="PU157" s="8"/>
      <c r="PV157" s="8"/>
      <c r="PW157" s="8"/>
      <c r="PX157" s="8"/>
      <c r="PY157" s="8"/>
      <c r="PZ157" s="8"/>
      <c r="QA157" s="8"/>
      <c r="QB157" s="8"/>
      <c r="QC157" s="8"/>
      <c r="QD157" s="8"/>
      <c r="QE157" s="8"/>
      <c r="QF157" s="8"/>
      <c r="QG157" s="8"/>
      <c r="QH157" s="8"/>
      <c r="QI157" s="8"/>
      <c r="QJ157" s="8"/>
      <c r="QK157" s="8"/>
      <c r="QL157" s="8"/>
      <c r="QM157" s="8"/>
      <c r="QN157" s="8"/>
      <c r="QO157" s="8"/>
      <c r="QP157" s="8"/>
      <c r="QQ157" s="8"/>
      <c r="QR157" s="8"/>
      <c r="QS157" s="8"/>
      <c r="QT157" s="8"/>
      <c r="QU157" s="8"/>
      <c r="QV157" s="8"/>
      <c r="QW157" s="8"/>
      <c r="QX157" s="8"/>
      <c r="QY157" s="8"/>
      <c r="QZ157" s="8"/>
      <c r="RA157" s="8"/>
      <c r="RB157" s="8"/>
      <c r="RC157" s="8"/>
      <c r="RD157" s="8"/>
      <c r="RE157" s="8"/>
      <c r="RF157" s="8"/>
      <c r="RG157" s="8"/>
      <c r="RH157" s="8"/>
      <c r="RI157" s="8"/>
      <c r="RJ157" s="8"/>
      <c r="RK157" s="8"/>
      <c r="RL157" s="8"/>
      <c r="RM157" s="8"/>
      <c r="RN157" s="8"/>
      <c r="RO157" s="8"/>
      <c r="RP157" s="8"/>
      <c r="RQ157" s="8"/>
      <c r="RR157" s="8"/>
      <c r="RS157" s="8"/>
      <c r="RT157" s="8"/>
      <c r="RU157" s="8"/>
      <c r="RV157" s="8"/>
      <c r="RW157" s="8"/>
      <c r="RX157" s="8"/>
      <c r="RY157" s="8"/>
      <c r="RZ157" s="8"/>
      <c r="SA157" s="8"/>
      <c r="SB157" s="8"/>
      <c r="SC157" s="8"/>
      <c r="SD157" s="8"/>
      <c r="SE157" s="8"/>
      <c r="SF157" s="8"/>
      <c r="SG157" s="8"/>
      <c r="SH157" s="8"/>
      <c r="SI157" s="8"/>
      <c r="SJ157" s="8"/>
      <c r="SK157" s="8"/>
      <c r="SL157" s="8"/>
      <c r="SM157" s="8"/>
      <c r="SN157" s="8"/>
      <c r="SO157" s="8"/>
      <c r="SP157" s="8"/>
      <c r="SQ157" s="8"/>
      <c r="SR157" s="8"/>
      <c r="SS157" s="8"/>
      <c r="ST157" s="8"/>
      <c r="SU157" s="8"/>
      <c r="SV157" s="8"/>
      <c r="SW157" s="8"/>
      <c r="SX157" s="8"/>
      <c r="SY157" s="8"/>
      <c r="SZ157" s="8"/>
      <c r="TA157" s="8"/>
      <c r="TB157" s="8"/>
      <c r="TC157" s="8"/>
      <c r="TD157" s="8"/>
      <c r="TE157" s="8"/>
      <c r="TF157" s="8"/>
      <c r="TG157" s="8"/>
      <c r="TH157" s="8"/>
      <c r="TI157" s="8"/>
      <c r="TJ157" s="8"/>
      <c r="TK157" s="8"/>
      <c r="TL157" s="8"/>
      <c r="TM157" s="8"/>
      <c r="TN157" s="8"/>
      <c r="TO157" s="8"/>
      <c r="TP157" s="8"/>
      <c r="TQ157" s="8"/>
      <c r="TR157" s="8"/>
      <c r="TS157" s="8"/>
      <c r="TT157" s="8"/>
      <c r="TU157" s="8"/>
      <c r="TV157" s="8"/>
      <c r="TW157" s="8"/>
      <c r="TX157" s="8"/>
      <c r="TY157" s="8"/>
      <c r="TZ157" s="8"/>
      <c r="UA157" s="8"/>
      <c r="UB157" s="8"/>
      <c r="UC157" s="8"/>
      <c r="UD157" s="8"/>
      <c r="UE157" s="8"/>
      <c r="UF157" s="8"/>
      <c r="UG157" s="8"/>
      <c r="UH157" s="8"/>
      <c r="UI157" s="8"/>
      <c r="UJ157" s="8"/>
      <c r="UK157" s="8"/>
      <c r="UL157" s="8"/>
      <c r="UM157" s="8"/>
      <c r="UN157" s="8"/>
      <c r="UO157" s="8"/>
      <c r="UP157" s="8"/>
      <c r="UQ157" s="8"/>
      <c r="UR157" s="8"/>
      <c r="US157" s="8"/>
      <c r="UT157" s="8"/>
      <c r="UU157" s="8"/>
      <c r="UV157" s="8"/>
      <c r="UW157" s="8"/>
      <c r="UX157" s="8"/>
      <c r="UY157" s="8"/>
      <c r="UZ157" s="8"/>
      <c r="VA157" s="8"/>
      <c r="VB157" s="8"/>
      <c r="VC157" s="8"/>
      <c r="VD157" s="8"/>
      <c r="VE157" s="8"/>
      <c r="VF157" s="8"/>
      <c r="VG157" s="8"/>
      <c r="VH157" s="8"/>
      <c r="VI157" s="8"/>
      <c r="VJ157" s="8"/>
      <c r="VK157" s="8"/>
      <c r="VL157" s="8"/>
      <c r="VM157" s="8"/>
      <c r="VN157" s="8"/>
      <c r="VO157" s="8"/>
      <c r="VP157" s="8"/>
      <c r="VQ157" s="8"/>
      <c r="VR157" s="8"/>
      <c r="VS157" s="8"/>
      <c r="VT157" s="8"/>
      <c r="VU157" s="8"/>
      <c r="VV157" s="8"/>
      <c r="VW157" s="8"/>
      <c r="VX157" s="8"/>
      <c r="VY157" s="8"/>
      <c r="VZ157" s="8"/>
      <c r="WA157" s="8"/>
      <c r="WB157" s="8"/>
      <c r="WC157" s="8"/>
      <c r="WD157" s="8"/>
      <c r="WE157" s="8"/>
      <c r="WF157" s="8"/>
      <c r="WG157" s="8"/>
      <c r="WH157" s="8"/>
      <c r="WI157" s="8"/>
      <c r="WJ157" s="8"/>
      <c r="WK157" s="8"/>
      <c r="WL157" s="8"/>
      <c r="WM157" s="8"/>
      <c r="WN157" s="8"/>
      <c r="WO157" s="8"/>
      <c r="WP157" s="8"/>
      <c r="WQ157" s="8"/>
      <c r="WR157" s="8"/>
      <c r="WS157" s="8"/>
      <c r="WT157" s="8"/>
      <c r="WU157" s="8"/>
      <c r="WV157" s="8"/>
      <c r="WW157" s="8"/>
      <c r="WX157" s="8"/>
      <c r="WY157" s="8"/>
      <c r="WZ157" s="8"/>
      <c r="XA157" s="8"/>
      <c r="XB157" s="8"/>
      <c r="XC157" s="8"/>
      <c r="XD157" s="8"/>
      <c r="XE157" s="8"/>
      <c r="XF157" s="8"/>
      <c r="XG157" s="8"/>
      <c r="XH157" s="8"/>
      <c r="XI157" s="8"/>
      <c r="XJ157" s="8"/>
      <c r="XK157" s="8"/>
      <c r="XL157" s="8"/>
      <c r="XM157" s="8"/>
      <c r="XN157" s="8"/>
      <c r="XO157" s="8"/>
      <c r="XP157" s="8"/>
      <c r="XQ157" s="8"/>
      <c r="XR157" s="8"/>
      <c r="XS157" s="8"/>
      <c r="XT157" s="8"/>
      <c r="XU157" s="8"/>
      <c r="XV157" s="8"/>
      <c r="XW157" s="8"/>
      <c r="XX157" s="8"/>
      <c r="XY157" s="8"/>
      <c r="XZ157" s="8"/>
      <c r="YA157" s="8"/>
      <c r="YB157" s="8"/>
      <c r="YC157" s="8"/>
      <c r="YD157" s="8"/>
      <c r="YE157" s="8"/>
      <c r="YF157" s="8"/>
      <c r="YG157" s="8"/>
      <c r="YH157" s="8"/>
      <c r="YI157" s="8"/>
      <c r="YJ157" s="8"/>
      <c r="YK157" s="8"/>
      <c r="YL157" s="8"/>
      <c r="YM157" s="8"/>
      <c r="YN157" s="8"/>
      <c r="YO157" s="8"/>
      <c r="YP157" s="8"/>
      <c r="YQ157" s="8"/>
      <c r="YR157" s="8"/>
      <c r="YS157" s="8"/>
      <c r="YT157" s="8"/>
      <c r="YU157" s="8"/>
      <c r="YV157" s="8"/>
      <c r="YW157" s="8"/>
      <c r="YX157" s="8"/>
      <c r="YY157" s="8"/>
      <c r="YZ157" s="8"/>
      <c r="ZA157" s="8"/>
      <c r="ZB157" s="8"/>
      <c r="ZC157" s="8"/>
      <c r="ZD157" s="8"/>
      <c r="ZE157" s="8"/>
      <c r="ZF157" s="8"/>
      <c r="ZG157" s="8"/>
      <c r="ZH157" s="8"/>
      <c r="ZI157" s="8"/>
      <c r="ZJ157" s="8"/>
      <c r="ZK157" s="8"/>
      <c r="ZL157" s="8"/>
      <c r="ZM157" s="8"/>
      <c r="ZN157" s="8"/>
      <c r="ZO157" s="8"/>
      <c r="ZP157" s="8"/>
      <c r="ZQ157" s="8"/>
      <c r="ZR157" s="8"/>
      <c r="ZS157" s="8"/>
      <c r="ZT157" s="8"/>
      <c r="ZU157" s="8"/>
      <c r="ZV157" s="8"/>
      <c r="ZW157" s="8"/>
      <c r="ZX157" s="8"/>
      <c r="ZY157" s="8"/>
      <c r="ZZ157" s="8"/>
      <c r="AAA157" s="8"/>
      <c r="AAB157" s="8"/>
      <c r="AAC157" s="8"/>
      <c r="AAD157" s="8"/>
      <c r="AAE157" s="8"/>
      <c r="AAF157" s="8"/>
      <c r="AAG157" s="8"/>
      <c r="AAH157" s="8"/>
      <c r="AAI157" s="8"/>
      <c r="AAJ157" s="8"/>
      <c r="AAK157" s="8"/>
      <c r="AAL157" s="8"/>
      <c r="AAM157" s="8"/>
      <c r="AAN157" s="8"/>
      <c r="AAO157" s="8"/>
      <c r="AAP157" s="8"/>
      <c r="AAQ157" s="8"/>
      <c r="AAR157" s="8"/>
      <c r="AAS157" s="8"/>
      <c r="AAT157" s="8"/>
      <c r="AAU157" s="8"/>
      <c r="AAV157" s="8"/>
      <c r="AAW157" s="8"/>
      <c r="AAX157" s="8"/>
      <c r="AAY157" s="8"/>
      <c r="AAZ157" s="8"/>
      <c r="ABA157" s="8"/>
      <c r="ABB157" s="8"/>
      <c r="ABC157" s="8"/>
      <c r="ABD157" s="8"/>
      <c r="ABE157" s="8"/>
      <c r="ABF157" s="8"/>
      <c r="ABG157" s="8"/>
      <c r="ABH157" s="8"/>
      <c r="ABI157" s="8"/>
      <c r="ABJ157" s="8"/>
      <c r="ABK157" s="8"/>
      <c r="ABL157" s="8"/>
      <c r="ABM157" s="8"/>
      <c r="ABN157" s="8"/>
      <c r="ABO157" s="8"/>
      <c r="ABP157" s="8"/>
      <c r="ABQ157" s="8"/>
      <c r="ABR157" s="8"/>
      <c r="ABS157" s="8"/>
      <c r="ABT157" s="8"/>
      <c r="ABU157" s="8"/>
      <c r="ABV157" s="8"/>
      <c r="ABW157" s="8"/>
      <c r="ABX157" s="8"/>
      <c r="ABY157" s="8"/>
      <c r="ABZ157" s="8"/>
      <c r="ACA157" s="8"/>
      <c r="ACB157" s="8"/>
      <c r="ACC157" s="8"/>
      <c r="ACD157" s="8"/>
      <c r="ACE157" s="8"/>
      <c r="ACF157" s="8"/>
      <c r="ACG157" s="8"/>
      <c r="ACH157" s="8"/>
      <c r="ACI157" s="8"/>
      <c r="ACJ157" s="8"/>
      <c r="ACK157" s="8"/>
      <c r="ACL157" s="8"/>
      <c r="ACM157" s="8"/>
      <c r="ACN157" s="8"/>
      <c r="ACO157" s="8"/>
      <c r="ACP157" s="8"/>
      <c r="ACQ157" s="8"/>
      <c r="ACR157" s="8"/>
      <c r="ACS157" s="8"/>
      <c r="ACT157" s="8"/>
      <c r="ACU157" s="8"/>
      <c r="ACV157" s="8"/>
      <c r="ACW157" s="8"/>
      <c r="ACX157" s="8"/>
      <c r="ACY157" s="8"/>
      <c r="ACZ157" s="8"/>
      <c r="ADA157" s="8"/>
      <c r="ADB157" s="8"/>
      <c r="ADC157" s="8"/>
      <c r="ADD157" s="8"/>
      <c r="ADE157" s="8"/>
      <c r="ADF157" s="8"/>
      <c r="ADG157" s="8"/>
      <c r="ADH157" s="8"/>
      <c r="ADI157" s="8"/>
      <c r="ADJ157" s="8"/>
      <c r="ADK157" s="8"/>
      <c r="ADL157" s="8"/>
      <c r="ADM157" s="8"/>
      <c r="ADN157" s="8"/>
      <c r="ADO157" s="8"/>
      <c r="ADP157" s="8"/>
      <c r="ADQ157" s="8"/>
      <c r="ADR157" s="8"/>
      <c r="ADS157" s="8"/>
      <c r="ADT157" s="8"/>
      <c r="ADU157" s="8"/>
      <c r="ADV157" s="8"/>
      <c r="ADW157" s="8"/>
      <c r="ADX157" s="8"/>
      <c r="ADY157" s="8"/>
      <c r="ADZ157" s="8"/>
      <c r="AEA157" s="8"/>
      <c r="AEB157" s="8"/>
      <c r="AEC157" s="8"/>
      <c r="AED157" s="8"/>
      <c r="AEE157" s="8"/>
      <c r="AEF157" s="8"/>
      <c r="AEG157" s="8"/>
      <c r="AEH157" s="8"/>
      <c r="AEI157" s="8"/>
      <c r="AEJ157" s="8"/>
      <c r="AEK157" s="8"/>
      <c r="AEL157" s="8"/>
      <c r="AEM157" s="8"/>
      <c r="AEN157" s="8"/>
      <c r="AEO157" s="8"/>
      <c r="AEP157" s="8"/>
      <c r="AEQ157" s="8"/>
      <c r="AER157" s="8"/>
      <c r="AES157" s="8"/>
      <c r="AET157" s="8"/>
      <c r="AEU157" s="8"/>
      <c r="AEV157" s="8"/>
      <c r="AEW157" s="8"/>
      <c r="AEX157" s="8"/>
      <c r="AEY157" s="8"/>
      <c r="AEZ157" s="8"/>
      <c r="AFA157" s="8"/>
      <c r="AFB157" s="8"/>
      <c r="AFC157" s="8"/>
      <c r="AFD157" s="8"/>
      <c r="AFE157" s="8"/>
      <c r="AFF157" s="8"/>
      <c r="AFG157" s="8"/>
      <c r="AFH157" s="8"/>
      <c r="AFI157" s="8"/>
      <c r="AFJ157" s="8"/>
      <c r="AFK157" s="8"/>
      <c r="AFL157" s="8"/>
      <c r="AFM157" s="8"/>
      <c r="AFN157" s="8"/>
      <c r="AFO157" s="8"/>
      <c r="AFP157" s="8"/>
      <c r="AFQ157" s="8"/>
      <c r="AFR157" s="8"/>
      <c r="AFS157" s="8"/>
      <c r="AFT157" s="8"/>
      <c r="AFU157" s="8"/>
      <c r="AFV157" s="8"/>
      <c r="AFW157" s="8"/>
      <c r="AFX157" s="8"/>
      <c r="AFY157" s="8"/>
      <c r="AFZ157" s="8"/>
      <c r="AGA157" s="8"/>
      <c r="AGB157" s="8"/>
      <c r="AGC157" s="8"/>
      <c r="AGD157" s="8"/>
      <c r="AGE157" s="8"/>
      <c r="AGF157" s="8"/>
      <c r="AGG157" s="8"/>
      <c r="AGH157" s="8"/>
      <c r="AGI157" s="8"/>
      <c r="AGJ157" s="8"/>
      <c r="AGK157" s="8"/>
      <c r="AGL157" s="8"/>
      <c r="AGM157" s="8"/>
      <c r="AGN157" s="8"/>
      <c r="AGO157" s="8"/>
      <c r="AGP157" s="8"/>
      <c r="AGQ157" s="8"/>
      <c r="AGR157" s="8"/>
      <c r="AGS157" s="8"/>
      <c r="AGT157" s="8"/>
      <c r="AGU157" s="8"/>
      <c r="AGV157" s="8"/>
      <c r="AGW157" s="8"/>
      <c r="AGX157" s="8"/>
      <c r="AGY157" s="8"/>
      <c r="AGZ157" s="8"/>
      <c r="AHA157" s="8"/>
      <c r="AHB157" s="8"/>
      <c r="AHC157" s="8"/>
      <c r="AHD157" s="8"/>
      <c r="AHE157" s="8"/>
      <c r="AHF157" s="8"/>
      <c r="AHG157" s="8"/>
      <c r="AHH157" s="8"/>
      <c r="AHI157" s="8"/>
      <c r="AHJ157" s="8"/>
      <c r="AHK157" s="8"/>
      <c r="AHL157" s="8"/>
      <c r="AHM157" s="8"/>
      <c r="AHN157" s="8"/>
      <c r="AHO157" s="8"/>
      <c r="AHP157" s="8"/>
      <c r="AHQ157" s="8"/>
      <c r="AHR157" s="8"/>
      <c r="AHS157" s="8"/>
      <c r="AHT157" s="8"/>
      <c r="AHU157" s="8"/>
      <c r="AHV157" s="8"/>
      <c r="AHW157" s="8"/>
      <c r="AHX157" s="8"/>
      <c r="AHY157" s="8"/>
      <c r="AHZ157" s="8"/>
      <c r="AIA157" s="8"/>
      <c r="AIB157" s="8"/>
      <c r="AIC157" s="8"/>
      <c r="AID157" s="8"/>
      <c r="AIE157" s="8"/>
      <c r="AIF157" s="8"/>
      <c r="AIG157" s="8"/>
      <c r="AIH157" s="8"/>
      <c r="AII157" s="8"/>
      <c r="AIJ157" s="8"/>
      <c r="AIK157" s="8"/>
      <c r="AIL157" s="8"/>
      <c r="AIM157" s="8"/>
      <c r="AIN157" s="8"/>
      <c r="AIO157" s="8"/>
      <c r="AIP157" s="8"/>
      <c r="AIQ157" s="8"/>
      <c r="AIR157" s="8"/>
      <c r="AIS157" s="8"/>
      <c r="AIT157" s="8"/>
      <c r="AIU157" s="8"/>
      <c r="AIV157" s="8"/>
      <c r="AIW157" s="8"/>
      <c r="AIX157" s="8"/>
      <c r="AIY157" s="8"/>
      <c r="AIZ157" s="8"/>
      <c r="AJA157" s="8"/>
      <c r="AJB157" s="8"/>
      <c r="AJC157" s="8"/>
      <c r="AJD157" s="8"/>
      <c r="AJE157" s="8"/>
      <c r="AJF157" s="8"/>
      <c r="AJG157" s="8"/>
      <c r="AJH157" s="8"/>
      <c r="AJI157" s="8"/>
      <c r="AJJ157" s="8"/>
      <c r="AJK157" s="8"/>
      <c r="AJL157" s="8"/>
      <c r="AJM157" s="8"/>
      <c r="AJN157" s="8"/>
      <c r="AJO157" s="8"/>
      <c r="AJP157" s="8"/>
      <c r="AJQ157" s="8"/>
      <c r="AJR157" s="8"/>
      <c r="AJS157" s="8"/>
      <c r="AJT157" s="8"/>
      <c r="AJU157" s="8"/>
      <c r="AJV157" s="8"/>
      <c r="AJW157" s="8"/>
      <c r="AJX157" s="8"/>
      <c r="AJY157" s="8"/>
      <c r="AJZ157" s="8"/>
      <c r="AKA157" s="8"/>
      <c r="AKB157" s="8"/>
      <c r="AKC157" s="8"/>
      <c r="AKD157" s="8"/>
      <c r="AKE157" s="8"/>
      <c r="AKF157" s="8"/>
      <c r="AKG157" s="8"/>
      <c r="AKH157" s="8"/>
      <c r="AKI157" s="8"/>
      <c r="AKJ157" s="8"/>
      <c r="AKK157" s="8"/>
      <c r="AKL157" s="8"/>
      <c r="AKM157" s="8"/>
      <c r="AKN157" s="8"/>
      <c r="AKO157" s="8"/>
      <c r="AKP157" s="8"/>
      <c r="AKQ157" s="8"/>
      <c r="AKR157" s="8"/>
      <c r="AKS157" s="8"/>
      <c r="AKT157" s="8"/>
      <c r="AKU157" s="8"/>
      <c r="AKV157" s="8"/>
      <c r="AKW157" s="8"/>
      <c r="AKX157" s="8"/>
      <c r="AKY157" s="8"/>
      <c r="AKZ157" s="8"/>
      <c r="ALA157" s="8"/>
      <c r="ALB157" s="8"/>
      <c r="ALC157" s="8"/>
      <c r="ALD157" s="8"/>
      <c r="ALE157" s="8"/>
      <c r="ALF157" s="8"/>
      <c r="ALG157" s="8"/>
      <c r="ALH157" s="8"/>
      <c r="ALI157" s="8"/>
      <c r="ALJ157" s="8"/>
      <c r="ALK157" s="8"/>
      <c r="ALL157" s="8"/>
      <c r="ALM157" s="8"/>
      <c r="ALN157" s="8"/>
      <c r="ALO157" s="8"/>
      <c r="ALP157" s="8"/>
      <c r="ALQ157" s="8"/>
      <c r="ALR157" s="8"/>
      <c r="ALS157" s="8"/>
      <c r="ALT157" s="8"/>
      <c r="ALU157" s="8"/>
      <c r="ALV157" s="8"/>
      <c r="ALW157" s="8"/>
      <c r="ALX157" s="8"/>
      <c r="ALY157" s="8"/>
      <c r="ALZ157" s="8"/>
      <c r="AMA157" s="8"/>
      <c r="AMB157" s="8"/>
      <c r="AMC157" s="8"/>
      <c r="AMD157" s="8"/>
      <c r="AME157" s="8"/>
    </row>
    <row r="158" spans="1:1019" s="158" customFormat="1" ht="15.75">
      <c r="A158" s="224"/>
      <c r="B158" s="225"/>
      <c r="C158" s="236"/>
      <c r="D158" s="236"/>
      <c r="E158" s="236"/>
      <c r="F158" s="237"/>
      <c r="G158" s="228"/>
      <c r="H158" s="238"/>
      <c r="I158" s="230" t="b">
        <f t="shared" si="32"/>
        <v>0</v>
      </c>
      <c r="J158" s="231" t="e">
        <f>VLOOKUP(G158,'3. Fiche prépa conv APL_RS'!$B$33:$H$39,IF(LEFT(A158,3)="PLS",6,IF(LEFT(A158,4)="PLUS",2,IF(LEFT(A158,4)="PLAI",4))))</f>
        <v>#N/A</v>
      </c>
      <c r="K158" s="232"/>
      <c r="L158" s="232"/>
      <c r="M158" s="233">
        <f t="shared" si="30"/>
        <v>0</v>
      </c>
      <c r="N158" s="234"/>
      <c r="O158" s="233" t="str">
        <f>IF($A158="PLAI-adapté",IF($M$8=2,VLOOKUP($N158,Données!$H$6:$L$11,5,0),VLOOKUP($N158,Données!$H$6:$L$11,4,0)),"")</f>
        <v/>
      </c>
      <c r="P158" s="235" t="str">
        <f t="shared" si="31"/>
        <v/>
      </c>
      <c r="Q158" s="403" t="str">
        <f t="shared" si="33"/>
        <v/>
      </c>
      <c r="R158" s="209"/>
      <c r="S158" s="15"/>
      <c r="T158" s="8"/>
      <c r="U158" s="8"/>
      <c r="V158" s="8"/>
      <c r="W158" s="8"/>
      <c r="X158" s="50"/>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c r="HH158" s="8"/>
      <c r="HI158" s="8"/>
      <c r="HJ158" s="8"/>
      <c r="HK158" s="8"/>
      <c r="HL158" s="8"/>
      <c r="HM158" s="8"/>
      <c r="HN158" s="8"/>
      <c r="HO158" s="8"/>
      <c r="HP158" s="8"/>
      <c r="HQ158" s="8"/>
      <c r="HR158" s="8"/>
      <c r="HS158" s="8"/>
      <c r="HT158" s="8"/>
      <c r="HU158" s="8"/>
      <c r="HV158" s="8"/>
      <c r="HW158" s="8"/>
      <c r="HX158" s="8"/>
      <c r="HY158" s="8"/>
      <c r="HZ158" s="8"/>
      <c r="IA158" s="8"/>
      <c r="IB158" s="8"/>
      <c r="IC158" s="8"/>
      <c r="ID158" s="8"/>
      <c r="IE158" s="8"/>
      <c r="IF158" s="8"/>
      <c r="IG158" s="8"/>
      <c r="IH158" s="8"/>
      <c r="II158" s="8"/>
      <c r="IJ158" s="8"/>
      <c r="IK158" s="8"/>
      <c r="IL158" s="8"/>
      <c r="IM158" s="8"/>
      <c r="IN158" s="8"/>
      <c r="IO158" s="8"/>
      <c r="IP158" s="8"/>
      <c r="IQ158" s="8"/>
      <c r="IR158" s="8"/>
      <c r="IS158" s="8"/>
      <c r="IT158" s="8"/>
      <c r="IU158" s="8"/>
      <c r="IV158" s="8"/>
      <c r="IW158" s="8"/>
      <c r="IX158" s="8"/>
      <c r="IY158" s="8"/>
      <c r="IZ158" s="8"/>
      <c r="JA158" s="8"/>
      <c r="JB158" s="8"/>
      <c r="JC158" s="8"/>
      <c r="JD158" s="8"/>
      <c r="JE158" s="8"/>
      <c r="JF158" s="8"/>
      <c r="JG158" s="8"/>
      <c r="JH158" s="8"/>
      <c r="JI158" s="8"/>
      <c r="JJ158" s="8"/>
      <c r="JK158" s="8"/>
      <c r="JL158" s="8"/>
      <c r="JM158" s="8"/>
      <c r="JN158" s="8"/>
      <c r="JO158" s="8"/>
      <c r="JP158" s="8"/>
      <c r="JQ158" s="8"/>
      <c r="JR158" s="8"/>
      <c r="JS158" s="8"/>
      <c r="JT158" s="8"/>
      <c r="JU158" s="8"/>
      <c r="JV158" s="8"/>
      <c r="JW158" s="8"/>
      <c r="JX158" s="8"/>
      <c r="JY158" s="8"/>
      <c r="JZ158" s="8"/>
      <c r="KA158" s="8"/>
      <c r="KB158" s="8"/>
      <c r="KC158" s="8"/>
      <c r="KD158" s="8"/>
      <c r="KE158" s="8"/>
      <c r="KF158" s="8"/>
      <c r="KG158" s="8"/>
      <c r="KH158" s="8"/>
      <c r="KI158" s="8"/>
      <c r="KJ158" s="8"/>
      <c r="KK158" s="8"/>
      <c r="KL158" s="8"/>
      <c r="KM158" s="8"/>
      <c r="KN158" s="8"/>
      <c r="KO158" s="8"/>
      <c r="KP158" s="8"/>
      <c r="KQ158" s="8"/>
      <c r="KR158" s="8"/>
      <c r="KS158" s="8"/>
      <c r="KT158" s="8"/>
      <c r="KU158" s="8"/>
      <c r="KV158" s="8"/>
      <c r="KW158" s="8"/>
      <c r="KX158" s="8"/>
      <c r="KY158" s="8"/>
      <c r="KZ158" s="8"/>
      <c r="LA158" s="8"/>
      <c r="LB158" s="8"/>
      <c r="LC158" s="8"/>
      <c r="LD158" s="8"/>
      <c r="LE158" s="8"/>
      <c r="LF158" s="8"/>
      <c r="LG158" s="8"/>
      <c r="LH158" s="8"/>
      <c r="LI158" s="8"/>
      <c r="LJ158" s="8"/>
      <c r="LK158" s="8"/>
      <c r="LL158" s="8"/>
      <c r="LM158" s="8"/>
      <c r="LN158" s="8"/>
      <c r="LO158" s="8"/>
      <c r="LP158" s="8"/>
      <c r="LQ158" s="8"/>
      <c r="LR158" s="8"/>
      <c r="LS158" s="8"/>
      <c r="LT158" s="8"/>
      <c r="LU158" s="8"/>
      <c r="LV158" s="8"/>
      <c r="LW158" s="8"/>
      <c r="LX158" s="8"/>
      <c r="LY158" s="8"/>
      <c r="LZ158" s="8"/>
      <c r="MA158" s="8"/>
      <c r="MB158" s="8"/>
      <c r="MC158" s="8"/>
      <c r="MD158" s="8"/>
      <c r="ME158" s="8"/>
      <c r="MF158" s="8"/>
      <c r="MG158" s="8"/>
      <c r="MH158" s="8"/>
      <c r="MI158" s="8"/>
      <c r="MJ158" s="8"/>
      <c r="MK158" s="8"/>
      <c r="ML158" s="8"/>
      <c r="MM158" s="8"/>
      <c r="MN158" s="8"/>
      <c r="MO158" s="8"/>
      <c r="MP158" s="8"/>
      <c r="MQ158" s="8"/>
      <c r="MR158" s="8"/>
      <c r="MS158" s="8"/>
      <c r="MT158" s="8"/>
      <c r="MU158" s="8"/>
      <c r="MV158" s="8"/>
      <c r="MW158" s="8"/>
      <c r="MX158" s="8"/>
      <c r="MY158" s="8"/>
      <c r="MZ158" s="8"/>
      <c r="NA158" s="8"/>
      <c r="NB158" s="8"/>
      <c r="NC158" s="8"/>
      <c r="ND158" s="8"/>
      <c r="NE158" s="8"/>
      <c r="NF158" s="8"/>
      <c r="NG158" s="8"/>
      <c r="NH158" s="8"/>
      <c r="NI158" s="8"/>
      <c r="NJ158" s="8"/>
      <c r="NK158" s="8"/>
      <c r="NL158" s="8"/>
      <c r="NM158" s="8"/>
      <c r="NN158" s="8"/>
      <c r="NO158" s="8"/>
      <c r="NP158" s="8"/>
      <c r="NQ158" s="8"/>
      <c r="NR158" s="8"/>
      <c r="NS158" s="8"/>
      <c r="NT158" s="8"/>
      <c r="NU158" s="8"/>
      <c r="NV158" s="8"/>
      <c r="NW158" s="8"/>
      <c r="NX158" s="8"/>
      <c r="NY158" s="8"/>
      <c r="NZ158" s="8"/>
      <c r="OA158" s="8"/>
      <c r="OB158" s="8"/>
      <c r="OC158" s="8"/>
      <c r="OD158" s="8"/>
      <c r="OE158" s="8"/>
      <c r="OF158" s="8"/>
      <c r="OG158" s="8"/>
      <c r="OH158" s="8"/>
      <c r="OI158" s="8"/>
      <c r="OJ158" s="8"/>
      <c r="OK158" s="8"/>
      <c r="OL158" s="8"/>
      <c r="OM158" s="8"/>
      <c r="ON158" s="8"/>
      <c r="OO158" s="8"/>
      <c r="OP158" s="8"/>
      <c r="OQ158" s="8"/>
      <c r="OR158" s="8"/>
      <c r="OS158" s="8"/>
      <c r="OT158" s="8"/>
      <c r="OU158" s="8"/>
      <c r="OV158" s="8"/>
      <c r="OW158" s="8"/>
      <c r="OX158" s="8"/>
      <c r="OY158" s="8"/>
      <c r="OZ158" s="8"/>
      <c r="PA158" s="8"/>
      <c r="PB158" s="8"/>
      <c r="PC158" s="8"/>
      <c r="PD158" s="8"/>
      <c r="PE158" s="8"/>
      <c r="PF158" s="8"/>
      <c r="PG158" s="8"/>
      <c r="PH158" s="8"/>
      <c r="PI158" s="8"/>
      <c r="PJ158" s="8"/>
      <c r="PK158" s="8"/>
      <c r="PL158" s="8"/>
      <c r="PM158" s="8"/>
      <c r="PN158" s="8"/>
      <c r="PO158" s="8"/>
      <c r="PP158" s="8"/>
      <c r="PQ158" s="8"/>
      <c r="PR158" s="8"/>
      <c r="PS158" s="8"/>
      <c r="PT158" s="8"/>
      <c r="PU158" s="8"/>
      <c r="PV158" s="8"/>
      <c r="PW158" s="8"/>
      <c r="PX158" s="8"/>
      <c r="PY158" s="8"/>
      <c r="PZ158" s="8"/>
      <c r="QA158" s="8"/>
      <c r="QB158" s="8"/>
      <c r="QC158" s="8"/>
      <c r="QD158" s="8"/>
      <c r="QE158" s="8"/>
      <c r="QF158" s="8"/>
      <c r="QG158" s="8"/>
      <c r="QH158" s="8"/>
      <c r="QI158" s="8"/>
      <c r="QJ158" s="8"/>
      <c r="QK158" s="8"/>
      <c r="QL158" s="8"/>
      <c r="QM158" s="8"/>
      <c r="QN158" s="8"/>
      <c r="QO158" s="8"/>
      <c r="QP158" s="8"/>
      <c r="QQ158" s="8"/>
      <c r="QR158" s="8"/>
      <c r="QS158" s="8"/>
      <c r="QT158" s="8"/>
      <c r="QU158" s="8"/>
      <c r="QV158" s="8"/>
      <c r="QW158" s="8"/>
      <c r="QX158" s="8"/>
      <c r="QY158" s="8"/>
      <c r="QZ158" s="8"/>
      <c r="RA158" s="8"/>
      <c r="RB158" s="8"/>
      <c r="RC158" s="8"/>
      <c r="RD158" s="8"/>
      <c r="RE158" s="8"/>
      <c r="RF158" s="8"/>
      <c r="RG158" s="8"/>
      <c r="RH158" s="8"/>
      <c r="RI158" s="8"/>
      <c r="RJ158" s="8"/>
      <c r="RK158" s="8"/>
      <c r="RL158" s="8"/>
      <c r="RM158" s="8"/>
      <c r="RN158" s="8"/>
      <c r="RO158" s="8"/>
      <c r="RP158" s="8"/>
      <c r="RQ158" s="8"/>
      <c r="RR158" s="8"/>
      <c r="RS158" s="8"/>
      <c r="RT158" s="8"/>
      <c r="RU158" s="8"/>
      <c r="RV158" s="8"/>
      <c r="RW158" s="8"/>
      <c r="RX158" s="8"/>
      <c r="RY158" s="8"/>
      <c r="RZ158" s="8"/>
      <c r="SA158" s="8"/>
      <c r="SB158" s="8"/>
      <c r="SC158" s="8"/>
      <c r="SD158" s="8"/>
      <c r="SE158" s="8"/>
      <c r="SF158" s="8"/>
      <c r="SG158" s="8"/>
      <c r="SH158" s="8"/>
      <c r="SI158" s="8"/>
      <c r="SJ158" s="8"/>
      <c r="SK158" s="8"/>
      <c r="SL158" s="8"/>
      <c r="SM158" s="8"/>
      <c r="SN158" s="8"/>
      <c r="SO158" s="8"/>
      <c r="SP158" s="8"/>
      <c r="SQ158" s="8"/>
      <c r="SR158" s="8"/>
      <c r="SS158" s="8"/>
      <c r="ST158" s="8"/>
      <c r="SU158" s="8"/>
      <c r="SV158" s="8"/>
      <c r="SW158" s="8"/>
      <c r="SX158" s="8"/>
      <c r="SY158" s="8"/>
      <c r="SZ158" s="8"/>
      <c r="TA158" s="8"/>
      <c r="TB158" s="8"/>
      <c r="TC158" s="8"/>
      <c r="TD158" s="8"/>
      <c r="TE158" s="8"/>
      <c r="TF158" s="8"/>
      <c r="TG158" s="8"/>
      <c r="TH158" s="8"/>
      <c r="TI158" s="8"/>
      <c r="TJ158" s="8"/>
      <c r="TK158" s="8"/>
      <c r="TL158" s="8"/>
      <c r="TM158" s="8"/>
      <c r="TN158" s="8"/>
      <c r="TO158" s="8"/>
      <c r="TP158" s="8"/>
      <c r="TQ158" s="8"/>
      <c r="TR158" s="8"/>
      <c r="TS158" s="8"/>
      <c r="TT158" s="8"/>
      <c r="TU158" s="8"/>
      <c r="TV158" s="8"/>
      <c r="TW158" s="8"/>
      <c r="TX158" s="8"/>
      <c r="TY158" s="8"/>
      <c r="TZ158" s="8"/>
      <c r="UA158" s="8"/>
      <c r="UB158" s="8"/>
      <c r="UC158" s="8"/>
      <c r="UD158" s="8"/>
      <c r="UE158" s="8"/>
      <c r="UF158" s="8"/>
      <c r="UG158" s="8"/>
      <c r="UH158" s="8"/>
      <c r="UI158" s="8"/>
      <c r="UJ158" s="8"/>
      <c r="UK158" s="8"/>
      <c r="UL158" s="8"/>
      <c r="UM158" s="8"/>
      <c r="UN158" s="8"/>
      <c r="UO158" s="8"/>
      <c r="UP158" s="8"/>
      <c r="UQ158" s="8"/>
      <c r="UR158" s="8"/>
      <c r="US158" s="8"/>
      <c r="UT158" s="8"/>
      <c r="UU158" s="8"/>
      <c r="UV158" s="8"/>
      <c r="UW158" s="8"/>
      <c r="UX158" s="8"/>
      <c r="UY158" s="8"/>
      <c r="UZ158" s="8"/>
      <c r="VA158" s="8"/>
      <c r="VB158" s="8"/>
      <c r="VC158" s="8"/>
      <c r="VD158" s="8"/>
      <c r="VE158" s="8"/>
      <c r="VF158" s="8"/>
      <c r="VG158" s="8"/>
      <c r="VH158" s="8"/>
      <c r="VI158" s="8"/>
      <c r="VJ158" s="8"/>
      <c r="VK158" s="8"/>
      <c r="VL158" s="8"/>
      <c r="VM158" s="8"/>
      <c r="VN158" s="8"/>
      <c r="VO158" s="8"/>
      <c r="VP158" s="8"/>
      <c r="VQ158" s="8"/>
      <c r="VR158" s="8"/>
      <c r="VS158" s="8"/>
      <c r="VT158" s="8"/>
      <c r="VU158" s="8"/>
      <c r="VV158" s="8"/>
      <c r="VW158" s="8"/>
      <c r="VX158" s="8"/>
      <c r="VY158" s="8"/>
      <c r="VZ158" s="8"/>
      <c r="WA158" s="8"/>
      <c r="WB158" s="8"/>
      <c r="WC158" s="8"/>
      <c r="WD158" s="8"/>
      <c r="WE158" s="8"/>
      <c r="WF158" s="8"/>
      <c r="WG158" s="8"/>
      <c r="WH158" s="8"/>
      <c r="WI158" s="8"/>
      <c r="WJ158" s="8"/>
      <c r="WK158" s="8"/>
      <c r="WL158" s="8"/>
      <c r="WM158" s="8"/>
      <c r="WN158" s="8"/>
      <c r="WO158" s="8"/>
      <c r="WP158" s="8"/>
      <c r="WQ158" s="8"/>
      <c r="WR158" s="8"/>
      <c r="WS158" s="8"/>
      <c r="WT158" s="8"/>
      <c r="WU158" s="8"/>
      <c r="WV158" s="8"/>
      <c r="WW158" s="8"/>
      <c r="WX158" s="8"/>
      <c r="WY158" s="8"/>
      <c r="WZ158" s="8"/>
      <c r="XA158" s="8"/>
      <c r="XB158" s="8"/>
      <c r="XC158" s="8"/>
      <c r="XD158" s="8"/>
      <c r="XE158" s="8"/>
      <c r="XF158" s="8"/>
      <c r="XG158" s="8"/>
      <c r="XH158" s="8"/>
      <c r="XI158" s="8"/>
      <c r="XJ158" s="8"/>
      <c r="XK158" s="8"/>
      <c r="XL158" s="8"/>
      <c r="XM158" s="8"/>
      <c r="XN158" s="8"/>
      <c r="XO158" s="8"/>
      <c r="XP158" s="8"/>
      <c r="XQ158" s="8"/>
      <c r="XR158" s="8"/>
      <c r="XS158" s="8"/>
      <c r="XT158" s="8"/>
      <c r="XU158" s="8"/>
      <c r="XV158" s="8"/>
      <c r="XW158" s="8"/>
      <c r="XX158" s="8"/>
      <c r="XY158" s="8"/>
      <c r="XZ158" s="8"/>
      <c r="YA158" s="8"/>
      <c r="YB158" s="8"/>
      <c r="YC158" s="8"/>
      <c r="YD158" s="8"/>
      <c r="YE158" s="8"/>
      <c r="YF158" s="8"/>
      <c r="YG158" s="8"/>
      <c r="YH158" s="8"/>
      <c r="YI158" s="8"/>
      <c r="YJ158" s="8"/>
      <c r="YK158" s="8"/>
      <c r="YL158" s="8"/>
      <c r="YM158" s="8"/>
      <c r="YN158" s="8"/>
      <c r="YO158" s="8"/>
      <c r="YP158" s="8"/>
      <c r="YQ158" s="8"/>
      <c r="YR158" s="8"/>
      <c r="YS158" s="8"/>
      <c r="YT158" s="8"/>
      <c r="YU158" s="8"/>
      <c r="YV158" s="8"/>
      <c r="YW158" s="8"/>
      <c r="YX158" s="8"/>
      <c r="YY158" s="8"/>
      <c r="YZ158" s="8"/>
      <c r="ZA158" s="8"/>
      <c r="ZB158" s="8"/>
      <c r="ZC158" s="8"/>
      <c r="ZD158" s="8"/>
      <c r="ZE158" s="8"/>
      <c r="ZF158" s="8"/>
      <c r="ZG158" s="8"/>
      <c r="ZH158" s="8"/>
      <c r="ZI158" s="8"/>
      <c r="ZJ158" s="8"/>
      <c r="ZK158" s="8"/>
      <c r="ZL158" s="8"/>
      <c r="ZM158" s="8"/>
      <c r="ZN158" s="8"/>
      <c r="ZO158" s="8"/>
      <c r="ZP158" s="8"/>
      <c r="ZQ158" s="8"/>
      <c r="ZR158" s="8"/>
      <c r="ZS158" s="8"/>
      <c r="ZT158" s="8"/>
      <c r="ZU158" s="8"/>
      <c r="ZV158" s="8"/>
      <c r="ZW158" s="8"/>
      <c r="ZX158" s="8"/>
      <c r="ZY158" s="8"/>
      <c r="ZZ158" s="8"/>
      <c r="AAA158" s="8"/>
      <c r="AAB158" s="8"/>
      <c r="AAC158" s="8"/>
      <c r="AAD158" s="8"/>
      <c r="AAE158" s="8"/>
      <c r="AAF158" s="8"/>
      <c r="AAG158" s="8"/>
      <c r="AAH158" s="8"/>
      <c r="AAI158" s="8"/>
      <c r="AAJ158" s="8"/>
      <c r="AAK158" s="8"/>
      <c r="AAL158" s="8"/>
      <c r="AAM158" s="8"/>
      <c r="AAN158" s="8"/>
      <c r="AAO158" s="8"/>
      <c r="AAP158" s="8"/>
      <c r="AAQ158" s="8"/>
      <c r="AAR158" s="8"/>
      <c r="AAS158" s="8"/>
      <c r="AAT158" s="8"/>
      <c r="AAU158" s="8"/>
      <c r="AAV158" s="8"/>
      <c r="AAW158" s="8"/>
      <c r="AAX158" s="8"/>
      <c r="AAY158" s="8"/>
      <c r="AAZ158" s="8"/>
      <c r="ABA158" s="8"/>
      <c r="ABB158" s="8"/>
      <c r="ABC158" s="8"/>
      <c r="ABD158" s="8"/>
      <c r="ABE158" s="8"/>
      <c r="ABF158" s="8"/>
      <c r="ABG158" s="8"/>
      <c r="ABH158" s="8"/>
      <c r="ABI158" s="8"/>
      <c r="ABJ158" s="8"/>
      <c r="ABK158" s="8"/>
      <c r="ABL158" s="8"/>
      <c r="ABM158" s="8"/>
      <c r="ABN158" s="8"/>
      <c r="ABO158" s="8"/>
      <c r="ABP158" s="8"/>
      <c r="ABQ158" s="8"/>
      <c r="ABR158" s="8"/>
      <c r="ABS158" s="8"/>
      <c r="ABT158" s="8"/>
      <c r="ABU158" s="8"/>
      <c r="ABV158" s="8"/>
      <c r="ABW158" s="8"/>
      <c r="ABX158" s="8"/>
      <c r="ABY158" s="8"/>
      <c r="ABZ158" s="8"/>
      <c r="ACA158" s="8"/>
      <c r="ACB158" s="8"/>
      <c r="ACC158" s="8"/>
      <c r="ACD158" s="8"/>
      <c r="ACE158" s="8"/>
      <c r="ACF158" s="8"/>
      <c r="ACG158" s="8"/>
      <c r="ACH158" s="8"/>
      <c r="ACI158" s="8"/>
      <c r="ACJ158" s="8"/>
      <c r="ACK158" s="8"/>
      <c r="ACL158" s="8"/>
      <c r="ACM158" s="8"/>
      <c r="ACN158" s="8"/>
      <c r="ACO158" s="8"/>
      <c r="ACP158" s="8"/>
      <c r="ACQ158" s="8"/>
      <c r="ACR158" s="8"/>
      <c r="ACS158" s="8"/>
      <c r="ACT158" s="8"/>
      <c r="ACU158" s="8"/>
      <c r="ACV158" s="8"/>
      <c r="ACW158" s="8"/>
      <c r="ACX158" s="8"/>
      <c r="ACY158" s="8"/>
      <c r="ACZ158" s="8"/>
      <c r="ADA158" s="8"/>
      <c r="ADB158" s="8"/>
      <c r="ADC158" s="8"/>
      <c r="ADD158" s="8"/>
      <c r="ADE158" s="8"/>
      <c r="ADF158" s="8"/>
      <c r="ADG158" s="8"/>
      <c r="ADH158" s="8"/>
      <c r="ADI158" s="8"/>
      <c r="ADJ158" s="8"/>
      <c r="ADK158" s="8"/>
      <c r="ADL158" s="8"/>
      <c r="ADM158" s="8"/>
      <c r="ADN158" s="8"/>
      <c r="ADO158" s="8"/>
      <c r="ADP158" s="8"/>
      <c r="ADQ158" s="8"/>
      <c r="ADR158" s="8"/>
      <c r="ADS158" s="8"/>
      <c r="ADT158" s="8"/>
      <c r="ADU158" s="8"/>
      <c r="ADV158" s="8"/>
      <c r="ADW158" s="8"/>
      <c r="ADX158" s="8"/>
      <c r="ADY158" s="8"/>
      <c r="ADZ158" s="8"/>
      <c r="AEA158" s="8"/>
      <c r="AEB158" s="8"/>
      <c r="AEC158" s="8"/>
      <c r="AED158" s="8"/>
      <c r="AEE158" s="8"/>
      <c r="AEF158" s="8"/>
      <c r="AEG158" s="8"/>
      <c r="AEH158" s="8"/>
      <c r="AEI158" s="8"/>
      <c r="AEJ158" s="8"/>
      <c r="AEK158" s="8"/>
      <c r="AEL158" s="8"/>
      <c r="AEM158" s="8"/>
      <c r="AEN158" s="8"/>
      <c r="AEO158" s="8"/>
      <c r="AEP158" s="8"/>
      <c r="AEQ158" s="8"/>
      <c r="AER158" s="8"/>
      <c r="AES158" s="8"/>
      <c r="AET158" s="8"/>
      <c r="AEU158" s="8"/>
      <c r="AEV158" s="8"/>
      <c r="AEW158" s="8"/>
      <c r="AEX158" s="8"/>
      <c r="AEY158" s="8"/>
      <c r="AEZ158" s="8"/>
      <c r="AFA158" s="8"/>
      <c r="AFB158" s="8"/>
      <c r="AFC158" s="8"/>
      <c r="AFD158" s="8"/>
      <c r="AFE158" s="8"/>
      <c r="AFF158" s="8"/>
      <c r="AFG158" s="8"/>
      <c r="AFH158" s="8"/>
      <c r="AFI158" s="8"/>
      <c r="AFJ158" s="8"/>
      <c r="AFK158" s="8"/>
      <c r="AFL158" s="8"/>
      <c r="AFM158" s="8"/>
      <c r="AFN158" s="8"/>
      <c r="AFO158" s="8"/>
      <c r="AFP158" s="8"/>
      <c r="AFQ158" s="8"/>
      <c r="AFR158" s="8"/>
      <c r="AFS158" s="8"/>
      <c r="AFT158" s="8"/>
      <c r="AFU158" s="8"/>
      <c r="AFV158" s="8"/>
      <c r="AFW158" s="8"/>
      <c r="AFX158" s="8"/>
      <c r="AFY158" s="8"/>
      <c r="AFZ158" s="8"/>
      <c r="AGA158" s="8"/>
      <c r="AGB158" s="8"/>
      <c r="AGC158" s="8"/>
      <c r="AGD158" s="8"/>
      <c r="AGE158" s="8"/>
      <c r="AGF158" s="8"/>
      <c r="AGG158" s="8"/>
      <c r="AGH158" s="8"/>
      <c r="AGI158" s="8"/>
      <c r="AGJ158" s="8"/>
      <c r="AGK158" s="8"/>
      <c r="AGL158" s="8"/>
      <c r="AGM158" s="8"/>
      <c r="AGN158" s="8"/>
      <c r="AGO158" s="8"/>
      <c r="AGP158" s="8"/>
      <c r="AGQ158" s="8"/>
      <c r="AGR158" s="8"/>
      <c r="AGS158" s="8"/>
      <c r="AGT158" s="8"/>
      <c r="AGU158" s="8"/>
      <c r="AGV158" s="8"/>
      <c r="AGW158" s="8"/>
      <c r="AGX158" s="8"/>
      <c r="AGY158" s="8"/>
      <c r="AGZ158" s="8"/>
      <c r="AHA158" s="8"/>
      <c r="AHB158" s="8"/>
      <c r="AHC158" s="8"/>
      <c r="AHD158" s="8"/>
      <c r="AHE158" s="8"/>
      <c r="AHF158" s="8"/>
      <c r="AHG158" s="8"/>
      <c r="AHH158" s="8"/>
      <c r="AHI158" s="8"/>
      <c r="AHJ158" s="8"/>
      <c r="AHK158" s="8"/>
      <c r="AHL158" s="8"/>
      <c r="AHM158" s="8"/>
      <c r="AHN158" s="8"/>
      <c r="AHO158" s="8"/>
      <c r="AHP158" s="8"/>
      <c r="AHQ158" s="8"/>
      <c r="AHR158" s="8"/>
      <c r="AHS158" s="8"/>
      <c r="AHT158" s="8"/>
      <c r="AHU158" s="8"/>
      <c r="AHV158" s="8"/>
      <c r="AHW158" s="8"/>
      <c r="AHX158" s="8"/>
      <c r="AHY158" s="8"/>
      <c r="AHZ158" s="8"/>
      <c r="AIA158" s="8"/>
      <c r="AIB158" s="8"/>
      <c r="AIC158" s="8"/>
      <c r="AID158" s="8"/>
      <c r="AIE158" s="8"/>
      <c r="AIF158" s="8"/>
      <c r="AIG158" s="8"/>
      <c r="AIH158" s="8"/>
      <c r="AII158" s="8"/>
      <c r="AIJ158" s="8"/>
      <c r="AIK158" s="8"/>
      <c r="AIL158" s="8"/>
      <c r="AIM158" s="8"/>
      <c r="AIN158" s="8"/>
      <c r="AIO158" s="8"/>
      <c r="AIP158" s="8"/>
      <c r="AIQ158" s="8"/>
      <c r="AIR158" s="8"/>
      <c r="AIS158" s="8"/>
      <c r="AIT158" s="8"/>
      <c r="AIU158" s="8"/>
      <c r="AIV158" s="8"/>
      <c r="AIW158" s="8"/>
      <c r="AIX158" s="8"/>
      <c r="AIY158" s="8"/>
      <c r="AIZ158" s="8"/>
      <c r="AJA158" s="8"/>
      <c r="AJB158" s="8"/>
      <c r="AJC158" s="8"/>
      <c r="AJD158" s="8"/>
      <c r="AJE158" s="8"/>
      <c r="AJF158" s="8"/>
      <c r="AJG158" s="8"/>
      <c r="AJH158" s="8"/>
      <c r="AJI158" s="8"/>
      <c r="AJJ158" s="8"/>
      <c r="AJK158" s="8"/>
      <c r="AJL158" s="8"/>
      <c r="AJM158" s="8"/>
      <c r="AJN158" s="8"/>
      <c r="AJO158" s="8"/>
      <c r="AJP158" s="8"/>
      <c r="AJQ158" s="8"/>
      <c r="AJR158" s="8"/>
      <c r="AJS158" s="8"/>
      <c r="AJT158" s="8"/>
      <c r="AJU158" s="8"/>
      <c r="AJV158" s="8"/>
      <c r="AJW158" s="8"/>
      <c r="AJX158" s="8"/>
      <c r="AJY158" s="8"/>
      <c r="AJZ158" s="8"/>
      <c r="AKA158" s="8"/>
      <c r="AKB158" s="8"/>
      <c r="AKC158" s="8"/>
      <c r="AKD158" s="8"/>
      <c r="AKE158" s="8"/>
      <c r="AKF158" s="8"/>
      <c r="AKG158" s="8"/>
      <c r="AKH158" s="8"/>
      <c r="AKI158" s="8"/>
      <c r="AKJ158" s="8"/>
      <c r="AKK158" s="8"/>
      <c r="AKL158" s="8"/>
      <c r="AKM158" s="8"/>
      <c r="AKN158" s="8"/>
      <c r="AKO158" s="8"/>
      <c r="AKP158" s="8"/>
      <c r="AKQ158" s="8"/>
      <c r="AKR158" s="8"/>
      <c r="AKS158" s="8"/>
      <c r="AKT158" s="8"/>
      <c r="AKU158" s="8"/>
      <c r="AKV158" s="8"/>
      <c r="AKW158" s="8"/>
      <c r="AKX158" s="8"/>
      <c r="AKY158" s="8"/>
      <c r="AKZ158" s="8"/>
      <c r="ALA158" s="8"/>
      <c r="ALB158" s="8"/>
      <c r="ALC158" s="8"/>
      <c r="ALD158" s="8"/>
      <c r="ALE158" s="8"/>
      <c r="ALF158" s="8"/>
      <c r="ALG158" s="8"/>
      <c r="ALH158" s="8"/>
      <c r="ALI158" s="8"/>
      <c r="ALJ158" s="8"/>
      <c r="ALK158" s="8"/>
      <c r="ALL158" s="8"/>
      <c r="ALM158" s="8"/>
      <c r="ALN158" s="8"/>
      <c r="ALO158" s="8"/>
      <c r="ALP158" s="8"/>
      <c r="ALQ158" s="8"/>
      <c r="ALR158" s="8"/>
      <c r="ALS158" s="8"/>
      <c r="ALT158" s="8"/>
      <c r="ALU158" s="8"/>
      <c r="ALV158" s="8"/>
      <c r="ALW158" s="8"/>
      <c r="ALX158" s="8"/>
      <c r="ALY158" s="8"/>
      <c r="ALZ158" s="8"/>
      <c r="AMA158" s="8"/>
      <c r="AMB158" s="8"/>
      <c r="AMC158" s="8"/>
      <c r="AMD158" s="8"/>
      <c r="AME158" s="8"/>
    </row>
    <row r="159" spans="1:1019" s="158" customFormat="1" ht="15.75">
      <c r="A159" s="224"/>
      <c r="B159" s="225"/>
      <c r="C159" s="236"/>
      <c r="D159" s="236"/>
      <c r="E159" s="236"/>
      <c r="F159" s="237"/>
      <c r="G159" s="228"/>
      <c r="H159" s="238"/>
      <c r="I159" s="230" t="b">
        <f t="shared" si="32"/>
        <v>0</v>
      </c>
      <c r="J159" s="231" t="e">
        <f>VLOOKUP(G159,'3. Fiche prépa conv APL_RS'!$B$33:$H$39,IF(LEFT(A159,3)="PLS",6,IF(LEFT(A159,4)="PLUS",2,IF(LEFT(A159,4)="PLAI",4))))</f>
        <v>#N/A</v>
      </c>
      <c r="K159" s="232"/>
      <c r="L159" s="232"/>
      <c r="M159" s="233">
        <f t="shared" si="30"/>
        <v>0</v>
      </c>
      <c r="N159" s="234"/>
      <c r="O159" s="233" t="str">
        <f>IF($A159="PLAI-adapté",IF($M$8=2,VLOOKUP($N159,Données!$H$6:$L$11,5,0),VLOOKUP($N159,Données!$H$6:$L$11,4,0)),"")</f>
        <v/>
      </c>
      <c r="P159" s="235" t="str">
        <f t="shared" si="31"/>
        <v/>
      </c>
      <c r="Q159" s="403" t="str">
        <f t="shared" si="33"/>
        <v/>
      </c>
      <c r="R159" s="209"/>
      <c r="S159" s="15"/>
      <c r="T159" s="8"/>
      <c r="U159" s="8"/>
      <c r="V159" s="8"/>
      <c r="W159" s="8"/>
      <c r="X159" s="50"/>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c r="IJ159" s="8"/>
      <c r="IK159" s="8"/>
      <c r="IL159" s="8"/>
      <c r="IM159" s="8"/>
      <c r="IN159" s="8"/>
      <c r="IO159" s="8"/>
      <c r="IP159" s="8"/>
      <c r="IQ159" s="8"/>
      <c r="IR159" s="8"/>
      <c r="IS159" s="8"/>
      <c r="IT159" s="8"/>
      <c r="IU159" s="8"/>
      <c r="IV159" s="8"/>
      <c r="IW159" s="8"/>
      <c r="IX159" s="8"/>
      <c r="IY159" s="8"/>
      <c r="IZ159" s="8"/>
      <c r="JA159" s="8"/>
      <c r="JB159" s="8"/>
      <c r="JC159" s="8"/>
      <c r="JD159" s="8"/>
      <c r="JE159" s="8"/>
      <c r="JF159" s="8"/>
      <c r="JG159" s="8"/>
      <c r="JH159" s="8"/>
      <c r="JI159" s="8"/>
      <c r="JJ159" s="8"/>
      <c r="JK159" s="8"/>
      <c r="JL159" s="8"/>
      <c r="JM159" s="8"/>
      <c r="JN159" s="8"/>
      <c r="JO159" s="8"/>
      <c r="JP159" s="8"/>
      <c r="JQ159" s="8"/>
      <c r="JR159" s="8"/>
      <c r="JS159" s="8"/>
      <c r="JT159" s="8"/>
      <c r="JU159" s="8"/>
      <c r="JV159" s="8"/>
      <c r="JW159" s="8"/>
      <c r="JX159" s="8"/>
      <c r="JY159" s="8"/>
      <c r="JZ159" s="8"/>
      <c r="KA159" s="8"/>
      <c r="KB159" s="8"/>
      <c r="KC159" s="8"/>
      <c r="KD159" s="8"/>
      <c r="KE159" s="8"/>
      <c r="KF159" s="8"/>
      <c r="KG159" s="8"/>
      <c r="KH159" s="8"/>
      <c r="KI159" s="8"/>
      <c r="KJ159" s="8"/>
      <c r="KK159" s="8"/>
      <c r="KL159" s="8"/>
      <c r="KM159" s="8"/>
      <c r="KN159" s="8"/>
      <c r="KO159" s="8"/>
      <c r="KP159" s="8"/>
      <c r="KQ159" s="8"/>
      <c r="KR159" s="8"/>
      <c r="KS159" s="8"/>
      <c r="KT159" s="8"/>
      <c r="KU159" s="8"/>
      <c r="KV159" s="8"/>
      <c r="KW159" s="8"/>
      <c r="KX159" s="8"/>
      <c r="KY159" s="8"/>
      <c r="KZ159" s="8"/>
      <c r="LA159" s="8"/>
      <c r="LB159" s="8"/>
      <c r="LC159" s="8"/>
      <c r="LD159" s="8"/>
      <c r="LE159" s="8"/>
      <c r="LF159" s="8"/>
      <c r="LG159" s="8"/>
      <c r="LH159" s="8"/>
      <c r="LI159" s="8"/>
      <c r="LJ159" s="8"/>
      <c r="LK159" s="8"/>
      <c r="LL159" s="8"/>
      <c r="LM159" s="8"/>
      <c r="LN159" s="8"/>
      <c r="LO159" s="8"/>
      <c r="LP159" s="8"/>
      <c r="LQ159" s="8"/>
      <c r="LR159" s="8"/>
      <c r="LS159" s="8"/>
      <c r="LT159" s="8"/>
      <c r="LU159" s="8"/>
      <c r="LV159" s="8"/>
      <c r="LW159" s="8"/>
      <c r="LX159" s="8"/>
      <c r="LY159" s="8"/>
      <c r="LZ159" s="8"/>
      <c r="MA159" s="8"/>
      <c r="MB159" s="8"/>
      <c r="MC159" s="8"/>
      <c r="MD159" s="8"/>
      <c r="ME159" s="8"/>
      <c r="MF159" s="8"/>
      <c r="MG159" s="8"/>
      <c r="MH159" s="8"/>
      <c r="MI159" s="8"/>
      <c r="MJ159" s="8"/>
      <c r="MK159" s="8"/>
      <c r="ML159" s="8"/>
      <c r="MM159" s="8"/>
      <c r="MN159" s="8"/>
      <c r="MO159" s="8"/>
      <c r="MP159" s="8"/>
      <c r="MQ159" s="8"/>
      <c r="MR159" s="8"/>
      <c r="MS159" s="8"/>
      <c r="MT159" s="8"/>
      <c r="MU159" s="8"/>
      <c r="MV159" s="8"/>
      <c r="MW159" s="8"/>
      <c r="MX159" s="8"/>
      <c r="MY159" s="8"/>
      <c r="MZ159" s="8"/>
      <c r="NA159" s="8"/>
      <c r="NB159" s="8"/>
      <c r="NC159" s="8"/>
      <c r="ND159" s="8"/>
      <c r="NE159" s="8"/>
      <c r="NF159" s="8"/>
      <c r="NG159" s="8"/>
      <c r="NH159" s="8"/>
      <c r="NI159" s="8"/>
      <c r="NJ159" s="8"/>
      <c r="NK159" s="8"/>
      <c r="NL159" s="8"/>
      <c r="NM159" s="8"/>
      <c r="NN159" s="8"/>
      <c r="NO159" s="8"/>
      <c r="NP159" s="8"/>
      <c r="NQ159" s="8"/>
      <c r="NR159" s="8"/>
      <c r="NS159" s="8"/>
      <c r="NT159" s="8"/>
      <c r="NU159" s="8"/>
      <c r="NV159" s="8"/>
      <c r="NW159" s="8"/>
      <c r="NX159" s="8"/>
      <c r="NY159" s="8"/>
      <c r="NZ159" s="8"/>
      <c r="OA159" s="8"/>
      <c r="OB159" s="8"/>
      <c r="OC159" s="8"/>
      <c r="OD159" s="8"/>
      <c r="OE159" s="8"/>
      <c r="OF159" s="8"/>
      <c r="OG159" s="8"/>
      <c r="OH159" s="8"/>
      <c r="OI159" s="8"/>
      <c r="OJ159" s="8"/>
      <c r="OK159" s="8"/>
      <c r="OL159" s="8"/>
      <c r="OM159" s="8"/>
      <c r="ON159" s="8"/>
      <c r="OO159" s="8"/>
      <c r="OP159" s="8"/>
      <c r="OQ159" s="8"/>
      <c r="OR159" s="8"/>
      <c r="OS159" s="8"/>
      <c r="OT159" s="8"/>
      <c r="OU159" s="8"/>
      <c r="OV159" s="8"/>
      <c r="OW159" s="8"/>
      <c r="OX159" s="8"/>
      <c r="OY159" s="8"/>
      <c r="OZ159" s="8"/>
      <c r="PA159" s="8"/>
      <c r="PB159" s="8"/>
      <c r="PC159" s="8"/>
      <c r="PD159" s="8"/>
      <c r="PE159" s="8"/>
      <c r="PF159" s="8"/>
      <c r="PG159" s="8"/>
      <c r="PH159" s="8"/>
      <c r="PI159" s="8"/>
      <c r="PJ159" s="8"/>
      <c r="PK159" s="8"/>
      <c r="PL159" s="8"/>
      <c r="PM159" s="8"/>
      <c r="PN159" s="8"/>
      <c r="PO159" s="8"/>
      <c r="PP159" s="8"/>
      <c r="PQ159" s="8"/>
      <c r="PR159" s="8"/>
      <c r="PS159" s="8"/>
      <c r="PT159" s="8"/>
      <c r="PU159" s="8"/>
      <c r="PV159" s="8"/>
      <c r="PW159" s="8"/>
      <c r="PX159" s="8"/>
      <c r="PY159" s="8"/>
      <c r="PZ159" s="8"/>
      <c r="QA159" s="8"/>
      <c r="QB159" s="8"/>
      <c r="QC159" s="8"/>
      <c r="QD159" s="8"/>
      <c r="QE159" s="8"/>
      <c r="QF159" s="8"/>
      <c r="QG159" s="8"/>
      <c r="QH159" s="8"/>
      <c r="QI159" s="8"/>
      <c r="QJ159" s="8"/>
      <c r="QK159" s="8"/>
      <c r="QL159" s="8"/>
      <c r="QM159" s="8"/>
      <c r="QN159" s="8"/>
      <c r="QO159" s="8"/>
      <c r="QP159" s="8"/>
      <c r="QQ159" s="8"/>
      <c r="QR159" s="8"/>
      <c r="QS159" s="8"/>
      <c r="QT159" s="8"/>
      <c r="QU159" s="8"/>
      <c r="QV159" s="8"/>
      <c r="QW159" s="8"/>
      <c r="QX159" s="8"/>
      <c r="QY159" s="8"/>
      <c r="QZ159" s="8"/>
      <c r="RA159" s="8"/>
      <c r="RB159" s="8"/>
      <c r="RC159" s="8"/>
      <c r="RD159" s="8"/>
      <c r="RE159" s="8"/>
      <c r="RF159" s="8"/>
      <c r="RG159" s="8"/>
      <c r="RH159" s="8"/>
      <c r="RI159" s="8"/>
      <c r="RJ159" s="8"/>
      <c r="RK159" s="8"/>
      <c r="RL159" s="8"/>
      <c r="RM159" s="8"/>
      <c r="RN159" s="8"/>
      <c r="RO159" s="8"/>
      <c r="RP159" s="8"/>
      <c r="RQ159" s="8"/>
      <c r="RR159" s="8"/>
      <c r="RS159" s="8"/>
      <c r="RT159" s="8"/>
      <c r="RU159" s="8"/>
      <c r="RV159" s="8"/>
      <c r="RW159" s="8"/>
      <c r="RX159" s="8"/>
      <c r="RY159" s="8"/>
      <c r="RZ159" s="8"/>
      <c r="SA159" s="8"/>
      <c r="SB159" s="8"/>
      <c r="SC159" s="8"/>
      <c r="SD159" s="8"/>
      <c r="SE159" s="8"/>
      <c r="SF159" s="8"/>
      <c r="SG159" s="8"/>
      <c r="SH159" s="8"/>
      <c r="SI159" s="8"/>
      <c r="SJ159" s="8"/>
      <c r="SK159" s="8"/>
      <c r="SL159" s="8"/>
      <c r="SM159" s="8"/>
      <c r="SN159" s="8"/>
      <c r="SO159" s="8"/>
      <c r="SP159" s="8"/>
      <c r="SQ159" s="8"/>
      <c r="SR159" s="8"/>
      <c r="SS159" s="8"/>
      <c r="ST159" s="8"/>
      <c r="SU159" s="8"/>
      <c r="SV159" s="8"/>
      <c r="SW159" s="8"/>
      <c r="SX159" s="8"/>
      <c r="SY159" s="8"/>
      <c r="SZ159" s="8"/>
      <c r="TA159" s="8"/>
      <c r="TB159" s="8"/>
      <c r="TC159" s="8"/>
      <c r="TD159" s="8"/>
      <c r="TE159" s="8"/>
      <c r="TF159" s="8"/>
      <c r="TG159" s="8"/>
      <c r="TH159" s="8"/>
      <c r="TI159" s="8"/>
      <c r="TJ159" s="8"/>
      <c r="TK159" s="8"/>
      <c r="TL159" s="8"/>
      <c r="TM159" s="8"/>
      <c r="TN159" s="8"/>
      <c r="TO159" s="8"/>
      <c r="TP159" s="8"/>
      <c r="TQ159" s="8"/>
      <c r="TR159" s="8"/>
      <c r="TS159" s="8"/>
      <c r="TT159" s="8"/>
      <c r="TU159" s="8"/>
      <c r="TV159" s="8"/>
      <c r="TW159" s="8"/>
      <c r="TX159" s="8"/>
      <c r="TY159" s="8"/>
      <c r="TZ159" s="8"/>
      <c r="UA159" s="8"/>
      <c r="UB159" s="8"/>
      <c r="UC159" s="8"/>
      <c r="UD159" s="8"/>
      <c r="UE159" s="8"/>
      <c r="UF159" s="8"/>
      <c r="UG159" s="8"/>
      <c r="UH159" s="8"/>
      <c r="UI159" s="8"/>
      <c r="UJ159" s="8"/>
      <c r="UK159" s="8"/>
      <c r="UL159" s="8"/>
      <c r="UM159" s="8"/>
      <c r="UN159" s="8"/>
      <c r="UO159" s="8"/>
      <c r="UP159" s="8"/>
      <c r="UQ159" s="8"/>
      <c r="UR159" s="8"/>
      <c r="US159" s="8"/>
      <c r="UT159" s="8"/>
      <c r="UU159" s="8"/>
      <c r="UV159" s="8"/>
      <c r="UW159" s="8"/>
      <c r="UX159" s="8"/>
      <c r="UY159" s="8"/>
      <c r="UZ159" s="8"/>
      <c r="VA159" s="8"/>
      <c r="VB159" s="8"/>
      <c r="VC159" s="8"/>
      <c r="VD159" s="8"/>
      <c r="VE159" s="8"/>
      <c r="VF159" s="8"/>
      <c r="VG159" s="8"/>
      <c r="VH159" s="8"/>
      <c r="VI159" s="8"/>
      <c r="VJ159" s="8"/>
      <c r="VK159" s="8"/>
      <c r="VL159" s="8"/>
      <c r="VM159" s="8"/>
      <c r="VN159" s="8"/>
      <c r="VO159" s="8"/>
      <c r="VP159" s="8"/>
      <c r="VQ159" s="8"/>
      <c r="VR159" s="8"/>
      <c r="VS159" s="8"/>
      <c r="VT159" s="8"/>
      <c r="VU159" s="8"/>
      <c r="VV159" s="8"/>
      <c r="VW159" s="8"/>
      <c r="VX159" s="8"/>
      <c r="VY159" s="8"/>
      <c r="VZ159" s="8"/>
      <c r="WA159" s="8"/>
      <c r="WB159" s="8"/>
      <c r="WC159" s="8"/>
      <c r="WD159" s="8"/>
      <c r="WE159" s="8"/>
      <c r="WF159" s="8"/>
      <c r="WG159" s="8"/>
      <c r="WH159" s="8"/>
      <c r="WI159" s="8"/>
      <c r="WJ159" s="8"/>
      <c r="WK159" s="8"/>
      <c r="WL159" s="8"/>
      <c r="WM159" s="8"/>
      <c r="WN159" s="8"/>
      <c r="WO159" s="8"/>
      <c r="WP159" s="8"/>
      <c r="WQ159" s="8"/>
      <c r="WR159" s="8"/>
      <c r="WS159" s="8"/>
      <c r="WT159" s="8"/>
      <c r="WU159" s="8"/>
      <c r="WV159" s="8"/>
      <c r="WW159" s="8"/>
      <c r="WX159" s="8"/>
      <c r="WY159" s="8"/>
      <c r="WZ159" s="8"/>
      <c r="XA159" s="8"/>
      <c r="XB159" s="8"/>
      <c r="XC159" s="8"/>
      <c r="XD159" s="8"/>
      <c r="XE159" s="8"/>
      <c r="XF159" s="8"/>
      <c r="XG159" s="8"/>
      <c r="XH159" s="8"/>
      <c r="XI159" s="8"/>
      <c r="XJ159" s="8"/>
      <c r="XK159" s="8"/>
      <c r="XL159" s="8"/>
      <c r="XM159" s="8"/>
      <c r="XN159" s="8"/>
      <c r="XO159" s="8"/>
      <c r="XP159" s="8"/>
      <c r="XQ159" s="8"/>
      <c r="XR159" s="8"/>
      <c r="XS159" s="8"/>
      <c r="XT159" s="8"/>
      <c r="XU159" s="8"/>
      <c r="XV159" s="8"/>
      <c r="XW159" s="8"/>
      <c r="XX159" s="8"/>
      <c r="XY159" s="8"/>
      <c r="XZ159" s="8"/>
      <c r="YA159" s="8"/>
      <c r="YB159" s="8"/>
      <c r="YC159" s="8"/>
      <c r="YD159" s="8"/>
      <c r="YE159" s="8"/>
      <c r="YF159" s="8"/>
      <c r="YG159" s="8"/>
      <c r="YH159" s="8"/>
      <c r="YI159" s="8"/>
      <c r="YJ159" s="8"/>
      <c r="YK159" s="8"/>
      <c r="YL159" s="8"/>
      <c r="YM159" s="8"/>
      <c r="YN159" s="8"/>
      <c r="YO159" s="8"/>
      <c r="YP159" s="8"/>
      <c r="YQ159" s="8"/>
      <c r="YR159" s="8"/>
      <c r="YS159" s="8"/>
      <c r="YT159" s="8"/>
      <c r="YU159" s="8"/>
      <c r="YV159" s="8"/>
      <c r="YW159" s="8"/>
      <c r="YX159" s="8"/>
      <c r="YY159" s="8"/>
      <c r="YZ159" s="8"/>
      <c r="ZA159" s="8"/>
      <c r="ZB159" s="8"/>
      <c r="ZC159" s="8"/>
      <c r="ZD159" s="8"/>
      <c r="ZE159" s="8"/>
      <c r="ZF159" s="8"/>
      <c r="ZG159" s="8"/>
      <c r="ZH159" s="8"/>
      <c r="ZI159" s="8"/>
      <c r="ZJ159" s="8"/>
      <c r="ZK159" s="8"/>
      <c r="ZL159" s="8"/>
      <c r="ZM159" s="8"/>
      <c r="ZN159" s="8"/>
      <c r="ZO159" s="8"/>
      <c r="ZP159" s="8"/>
      <c r="ZQ159" s="8"/>
      <c r="ZR159" s="8"/>
      <c r="ZS159" s="8"/>
      <c r="ZT159" s="8"/>
      <c r="ZU159" s="8"/>
      <c r="ZV159" s="8"/>
      <c r="ZW159" s="8"/>
      <c r="ZX159" s="8"/>
      <c r="ZY159" s="8"/>
      <c r="ZZ159" s="8"/>
      <c r="AAA159" s="8"/>
      <c r="AAB159" s="8"/>
      <c r="AAC159" s="8"/>
      <c r="AAD159" s="8"/>
      <c r="AAE159" s="8"/>
      <c r="AAF159" s="8"/>
      <c r="AAG159" s="8"/>
      <c r="AAH159" s="8"/>
      <c r="AAI159" s="8"/>
      <c r="AAJ159" s="8"/>
      <c r="AAK159" s="8"/>
      <c r="AAL159" s="8"/>
      <c r="AAM159" s="8"/>
      <c r="AAN159" s="8"/>
      <c r="AAO159" s="8"/>
      <c r="AAP159" s="8"/>
      <c r="AAQ159" s="8"/>
      <c r="AAR159" s="8"/>
      <c r="AAS159" s="8"/>
      <c r="AAT159" s="8"/>
      <c r="AAU159" s="8"/>
      <c r="AAV159" s="8"/>
      <c r="AAW159" s="8"/>
      <c r="AAX159" s="8"/>
      <c r="AAY159" s="8"/>
      <c r="AAZ159" s="8"/>
      <c r="ABA159" s="8"/>
      <c r="ABB159" s="8"/>
      <c r="ABC159" s="8"/>
      <c r="ABD159" s="8"/>
      <c r="ABE159" s="8"/>
      <c r="ABF159" s="8"/>
      <c r="ABG159" s="8"/>
      <c r="ABH159" s="8"/>
      <c r="ABI159" s="8"/>
      <c r="ABJ159" s="8"/>
      <c r="ABK159" s="8"/>
      <c r="ABL159" s="8"/>
      <c r="ABM159" s="8"/>
      <c r="ABN159" s="8"/>
      <c r="ABO159" s="8"/>
      <c r="ABP159" s="8"/>
      <c r="ABQ159" s="8"/>
      <c r="ABR159" s="8"/>
      <c r="ABS159" s="8"/>
      <c r="ABT159" s="8"/>
      <c r="ABU159" s="8"/>
      <c r="ABV159" s="8"/>
      <c r="ABW159" s="8"/>
      <c r="ABX159" s="8"/>
      <c r="ABY159" s="8"/>
      <c r="ABZ159" s="8"/>
      <c r="ACA159" s="8"/>
      <c r="ACB159" s="8"/>
      <c r="ACC159" s="8"/>
      <c r="ACD159" s="8"/>
      <c r="ACE159" s="8"/>
      <c r="ACF159" s="8"/>
      <c r="ACG159" s="8"/>
      <c r="ACH159" s="8"/>
      <c r="ACI159" s="8"/>
      <c r="ACJ159" s="8"/>
      <c r="ACK159" s="8"/>
      <c r="ACL159" s="8"/>
      <c r="ACM159" s="8"/>
      <c r="ACN159" s="8"/>
      <c r="ACO159" s="8"/>
      <c r="ACP159" s="8"/>
      <c r="ACQ159" s="8"/>
      <c r="ACR159" s="8"/>
      <c r="ACS159" s="8"/>
      <c r="ACT159" s="8"/>
      <c r="ACU159" s="8"/>
      <c r="ACV159" s="8"/>
      <c r="ACW159" s="8"/>
      <c r="ACX159" s="8"/>
      <c r="ACY159" s="8"/>
      <c r="ACZ159" s="8"/>
      <c r="ADA159" s="8"/>
      <c r="ADB159" s="8"/>
      <c r="ADC159" s="8"/>
      <c r="ADD159" s="8"/>
      <c r="ADE159" s="8"/>
      <c r="ADF159" s="8"/>
      <c r="ADG159" s="8"/>
      <c r="ADH159" s="8"/>
      <c r="ADI159" s="8"/>
      <c r="ADJ159" s="8"/>
      <c r="ADK159" s="8"/>
      <c r="ADL159" s="8"/>
      <c r="ADM159" s="8"/>
      <c r="ADN159" s="8"/>
      <c r="ADO159" s="8"/>
      <c r="ADP159" s="8"/>
      <c r="ADQ159" s="8"/>
      <c r="ADR159" s="8"/>
      <c r="ADS159" s="8"/>
      <c r="ADT159" s="8"/>
      <c r="ADU159" s="8"/>
      <c r="ADV159" s="8"/>
      <c r="ADW159" s="8"/>
      <c r="ADX159" s="8"/>
      <c r="ADY159" s="8"/>
      <c r="ADZ159" s="8"/>
      <c r="AEA159" s="8"/>
      <c r="AEB159" s="8"/>
      <c r="AEC159" s="8"/>
      <c r="AED159" s="8"/>
      <c r="AEE159" s="8"/>
      <c r="AEF159" s="8"/>
      <c r="AEG159" s="8"/>
      <c r="AEH159" s="8"/>
      <c r="AEI159" s="8"/>
      <c r="AEJ159" s="8"/>
      <c r="AEK159" s="8"/>
      <c r="AEL159" s="8"/>
      <c r="AEM159" s="8"/>
      <c r="AEN159" s="8"/>
      <c r="AEO159" s="8"/>
      <c r="AEP159" s="8"/>
      <c r="AEQ159" s="8"/>
      <c r="AER159" s="8"/>
      <c r="AES159" s="8"/>
      <c r="AET159" s="8"/>
      <c r="AEU159" s="8"/>
      <c r="AEV159" s="8"/>
      <c r="AEW159" s="8"/>
      <c r="AEX159" s="8"/>
      <c r="AEY159" s="8"/>
      <c r="AEZ159" s="8"/>
      <c r="AFA159" s="8"/>
      <c r="AFB159" s="8"/>
      <c r="AFC159" s="8"/>
      <c r="AFD159" s="8"/>
      <c r="AFE159" s="8"/>
      <c r="AFF159" s="8"/>
      <c r="AFG159" s="8"/>
      <c r="AFH159" s="8"/>
      <c r="AFI159" s="8"/>
      <c r="AFJ159" s="8"/>
      <c r="AFK159" s="8"/>
      <c r="AFL159" s="8"/>
      <c r="AFM159" s="8"/>
      <c r="AFN159" s="8"/>
      <c r="AFO159" s="8"/>
      <c r="AFP159" s="8"/>
      <c r="AFQ159" s="8"/>
      <c r="AFR159" s="8"/>
      <c r="AFS159" s="8"/>
      <c r="AFT159" s="8"/>
      <c r="AFU159" s="8"/>
      <c r="AFV159" s="8"/>
      <c r="AFW159" s="8"/>
      <c r="AFX159" s="8"/>
      <c r="AFY159" s="8"/>
      <c r="AFZ159" s="8"/>
      <c r="AGA159" s="8"/>
      <c r="AGB159" s="8"/>
      <c r="AGC159" s="8"/>
      <c r="AGD159" s="8"/>
      <c r="AGE159" s="8"/>
      <c r="AGF159" s="8"/>
      <c r="AGG159" s="8"/>
      <c r="AGH159" s="8"/>
      <c r="AGI159" s="8"/>
      <c r="AGJ159" s="8"/>
      <c r="AGK159" s="8"/>
      <c r="AGL159" s="8"/>
      <c r="AGM159" s="8"/>
      <c r="AGN159" s="8"/>
      <c r="AGO159" s="8"/>
      <c r="AGP159" s="8"/>
      <c r="AGQ159" s="8"/>
      <c r="AGR159" s="8"/>
      <c r="AGS159" s="8"/>
      <c r="AGT159" s="8"/>
      <c r="AGU159" s="8"/>
      <c r="AGV159" s="8"/>
      <c r="AGW159" s="8"/>
      <c r="AGX159" s="8"/>
      <c r="AGY159" s="8"/>
      <c r="AGZ159" s="8"/>
      <c r="AHA159" s="8"/>
      <c r="AHB159" s="8"/>
      <c r="AHC159" s="8"/>
      <c r="AHD159" s="8"/>
      <c r="AHE159" s="8"/>
      <c r="AHF159" s="8"/>
      <c r="AHG159" s="8"/>
      <c r="AHH159" s="8"/>
      <c r="AHI159" s="8"/>
      <c r="AHJ159" s="8"/>
      <c r="AHK159" s="8"/>
      <c r="AHL159" s="8"/>
      <c r="AHM159" s="8"/>
      <c r="AHN159" s="8"/>
      <c r="AHO159" s="8"/>
      <c r="AHP159" s="8"/>
      <c r="AHQ159" s="8"/>
      <c r="AHR159" s="8"/>
      <c r="AHS159" s="8"/>
      <c r="AHT159" s="8"/>
      <c r="AHU159" s="8"/>
      <c r="AHV159" s="8"/>
      <c r="AHW159" s="8"/>
      <c r="AHX159" s="8"/>
      <c r="AHY159" s="8"/>
      <c r="AHZ159" s="8"/>
      <c r="AIA159" s="8"/>
      <c r="AIB159" s="8"/>
      <c r="AIC159" s="8"/>
      <c r="AID159" s="8"/>
      <c r="AIE159" s="8"/>
      <c r="AIF159" s="8"/>
      <c r="AIG159" s="8"/>
      <c r="AIH159" s="8"/>
      <c r="AII159" s="8"/>
      <c r="AIJ159" s="8"/>
      <c r="AIK159" s="8"/>
      <c r="AIL159" s="8"/>
      <c r="AIM159" s="8"/>
      <c r="AIN159" s="8"/>
      <c r="AIO159" s="8"/>
      <c r="AIP159" s="8"/>
      <c r="AIQ159" s="8"/>
      <c r="AIR159" s="8"/>
      <c r="AIS159" s="8"/>
      <c r="AIT159" s="8"/>
      <c r="AIU159" s="8"/>
      <c r="AIV159" s="8"/>
      <c r="AIW159" s="8"/>
      <c r="AIX159" s="8"/>
      <c r="AIY159" s="8"/>
      <c r="AIZ159" s="8"/>
      <c r="AJA159" s="8"/>
      <c r="AJB159" s="8"/>
      <c r="AJC159" s="8"/>
      <c r="AJD159" s="8"/>
      <c r="AJE159" s="8"/>
      <c r="AJF159" s="8"/>
      <c r="AJG159" s="8"/>
      <c r="AJH159" s="8"/>
      <c r="AJI159" s="8"/>
      <c r="AJJ159" s="8"/>
      <c r="AJK159" s="8"/>
      <c r="AJL159" s="8"/>
      <c r="AJM159" s="8"/>
      <c r="AJN159" s="8"/>
      <c r="AJO159" s="8"/>
      <c r="AJP159" s="8"/>
      <c r="AJQ159" s="8"/>
      <c r="AJR159" s="8"/>
      <c r="AJS159" s="8"/>
      <c r="AJT159" s="8"/>
      <c r="AJU159" s="8"/>
      <c r="AJV159" s="8"/>
      <c r="AJW159" s="8"/>
      <c r="AJX159" s="8"/>
      <c r="AJY159" s="8"/>
      <c r="AJZ159" s="8"/>
      <c r="AKA159" s="8"/>
      <c r="AKB159" s="8"/>
      <c r="AKC159" s="8"/>
      <c r="AKD159" s="8"/>
      <c r="AKE159" s="8"/>
      <c r="AKF159" s="8"/>
      <c r="AKG159" s="8"/>
      <c r="AKH159" s="8"/>
      <c r="AKI159" s="8"/>
      <c r="AKJ159" s="8"/>
      <c r="AKK159" s="8"/>
      <c r="AKL159" s="8"/>
      <c r="AKM159" s="8"/>
      <c r="AKN159" s="8"/>
      <c r="AKO159" s="8"/>
      <c r="AKP159" s="8"/>
      <c r="AKQ159" s="8"/>
      <c r="AKR159" s="8"/>
      <c r="AKS159" s="8"/>
      <c r="AKT159" s="8"/>
      <c r="AKU159" s="8"/>
      <c r="AKV159" s="8"/>
      <c r="AKW159" s="8"/>
      <c r="AKX159" s="8"/>
      <c r="AKY159" s="8"/>
      <c r="AKZ159" s="8"/>
      <c r="ALA159" s="8"/>
      <c r="ALB159" s="8"/>
      <c r="ALC159" s="8"/>
      <c r="ALD159" s="8"/>
      <c r="ALE159" s="8"/>
      <c r="ALF159" s="8"/>
      <c r="ALG159" s="8"/>
      <c r="ALH159" s="8"/>
      <c r="ALI159" s="8"/>
      <c r="ALJ159" s="8"/>
      <c r="ALK159" s="8"/>
      <c r="ALL159" s="8"/>
      <c r="ALM159" s="8"/>
      <c r="ALN159" s="8"/>
      <c r="ALO159" s="8"/>
      <c r="ALP159" s="8"/>
      <c r="ALQ159" s="8"/>
      <c r="ALR159" s="8"/>
      <c r="ALS159" s="8"/>
      <c r="ALT159" s="8"/>
      <c r="ALU159" s="8"/>
      <c r="ALV159" s="8"/>
      <c r="ALW159" s="8"/>
      <c r="ALX159" s="8"/>
      <c r="ALY159" s="8"/>
      <c r="ALZ159" s="8"/>
      <c r="AMA159" s="8"/>
      <c r="AMB159" s="8"/>
      <c r="AMC159" s="8"/>
      <c r="AMD159" s="8"/>
      <c r="AME159" s="8"/>
    </row>
    <row r="160" spans="1:1019" s="158" customFormat="1" ht="15.75">
      <c r="A160" s="224"/>
      <c r="B160" s="225"/>
      <c r="C160" s="236"/>
      <c r="D160" s="236"/>
      <c r="E160" s="236"/>
      <c r="F160" s="237"/>
      <c r="G160" s="228"/>
      <c r="H160" s="238"/>
      <c r="I160" s="230" t="b">
        <f t="shared" si="32"/>
        <v>0</v>
      </c>
      <c r="J160" s="231" t="e">
        <f>VLOOKUP(G160,'3. Fiche prépa conv APL_RS'!$B$33:$H$39,IF(LEFT(A160,3)="PLS",6,IF(LEFT(A160,4)="PLUS",2,IF(LEFT(A160,4)="PLAI",4))))</f>
        <v>#N/A</v>
      </c>
      <c r="K160" s="232"/>
      <c r="L160" s="232"/>
      <c r="M160" s="233">
        <f t="shared" si="30"/>
        <v>0</v>
      </c>
      <c r="N160" s="234"/>
      <c r="O160" s="233" t="str">
        <f>IF($A160="PLAI-adapté",IF($M$8=2,VLOOKUP($N160,Données!$H$6:$L$11,5,0),VLOOKUP($N160,Données!$H$6:$L$11,4,0)),"")</f>
        <v/>
      </c>
      <c r="P160" s="235" t="str">
        <f t="shared" si="31"/>
        <v/>
      </c>
      <c r="Q160" s="403" t="str">
        <f t="shared" si="33"/>
        <v/>
      </c>
      <c r="R160" s="209"/>
      <c r="S160" s="15"/>
      <c r="T160" s="8"/>
      <c r="U160" s="8"/>
      <c r="V160" s="8"/>
      <c r="W160" s="8"/>
      <c r="X160" s="50"/>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c r="HH160" s="8"/>
      <c r="HI160" s="8"/>
      <c r="HJ160" s="8"/>
      <c r="HK160" s="8"/>
      <c r="HL160" s="8"/>
      <c r="HM160" s="8"/>
      <c r="HN160" s="8"/>
      <c r="HO160" s="8"/>
      <c r="HP160" s="8"/>
      <c r="HQ160" s="8"/>
      <c r="HR160" s="8"/>
      <c r="HS160" s="8"/>
      <c r="HT160" s="8"/>
      <c r="HU160" s="8"/>
      <c r="HV160" s="8"/>
      <c r="HW160" s="8"/>
      <c r="HX160" s="8"/>
      <c r="HY160" s="8"/>
      <c r="HZ160" s="8"/>
      <c r="IA160" s="8"/>
      <c r="IB160" s="8"/>
      <c r="IC160" s="8"/>
      <c r="ID160" s="8"/>
      <c r="IE160" s="8"/>
      <c r="IF160" s="8"/>
      <c r="IG160" s="8"/>
      <c r="IH160" s="8"/>
      <c r="II160" s="8"/>
      <c r="IJ160" s="8"/>
      <c r="IK160" s="8"/>
      <c r="IL160" s="8"/>
      <c r="IM160" s="8"/>
      <c r="IN160" s="8"/>
      <c r="IO160" s="8"/>
      <c r="IP160" s="8"/>
      <c r="IQ160" s="8"/>
      <c r="IR160" s="8"/>
      <c r="IS160" s="8"/>
      <c r="IT160" s="8"/>
      <c r="IU160" s="8"/>
      <c r="IV160" s="8"/>
      <c r="IW160" s="8"/>
      <c r="IX160" s="8"/>
      <c r="IY160" s="8"/>
      <c r="IZ160" s="8"/>
      <c r="JA160" s="8"/>
      <c r="JB160" s="8"/>
      <c r="JC160" s="8"/>
      <c r="JD160" s="8"/>
      <c r="JE160" s="8"/>
      <c r="JF160" s="8"/>
      <c r="JG160" s="8"/>
      <c r="JH160" s="8"/>
      <c r="JI160" s="8"/>
      <c r="JJ160" s="8"/>
      <c r="JK160" s="8"/>
      <c r="JL160" s="8"/>
      <c r="JM160" s="8"/>
      <c r="JN160" s="8"/>
      <c r="JO160" s="8"/>
      <c r="JP160" s="8"/>
      <c r="JQ160" s="8"/>
      <c r="JR160" s="8"/>
      <c r="JS160" s="8"/>
      <c r="JT160" s="8"/>
      <c r="JU160" s="8"/>
      <c r="JV160" s="8"/>
      <c r="JW160" s="8"/>
      <c r="JX160" s="8"/>
      <c r="JY160" s="8"/>
      <c r="JZ160" s="8"/>
      <c r="KA160" s="8"/>
      <c r="KB160" s="8"/>
      <c r="KC160" s="8"/>
      <c r="KD160" s="8"/>
      <c r="KE160" s="8"/>
      <c r="KF160" s="8"/>
      <c r="KG160" s="8"/>
      <c r="KH160" s="8"/>
      <c r="KI160" s="8"/>
      <c r="KJ160" s="8"/>
      <c r="KK160" s="8"/>
      <c r="KL160" s="8"/>
      <c r="KM160" s="8"/>
      <c r="KN160" s="8"/>
      <c r="KO160" s="8"/>
      <c r="KP160" s="8"/>
      <c r="KQ160" s="8"/>
      <c r="KR160" s="8"/>
      <c r="KS160" s="8"/>
      <c r="KT160" s="8"/>
      <c r="KU160" s="8"/>
      <c r="KV160" s="8"/>
      <c r="KW160" s="8"/>
      <c r="KX160" s="8"/>
      <c r="KY160" s="8"/>
      <c r="KZ160" s="8"/>
      <c r="LA160" s="8"/>
      <c r="LB160" s="8"/>
      <c r="LC160" s="8"/>
      <c r="LD160" s="8"/>
      <c r="LE160" s="8"/>
      <c r="LF160" s="8"/>
      <c r="LG160" s="8"/>
      <c r="LH160" s="8"/>
      <c r="LI160" s="8"/>
      <c r="LJ160" s="8"/>
      <c r="LK160" s="8"/>
      <c r="LL160" s="8"/>
      <c r="LM160" s="8"/>
      <c r="LN160" s="8"/>
      <c r="LO160" s="8"/>
      <c r="LP160" s="8"/>
      <c r="LQ160" s="8"/>
      <c r="LR160" s="8"/>
      <c r="LS160" s="8"/>
      <c r="LT160" s="8"/>
      <c r="LU160" s="8"/>
      <c r="LV160" s="8"/>
      <c r="LW160" s="8"/>
      <c r="LX160" s="8"/>
      <c r="LY160" s="8"/>
      <c r="LZ160" s="8"/>
      <c r="MA160" s="8"/>
      <c r="MB160" s="8"/>
      <c r="MC160" s="8"/>
      <c r="MD160" s="8"/>
      <c r="ME160" s="8"/>
      <c r="MF160" s="8"/>
      <c r="MG160" s="8"/>
      <c r="MH160" s="8"/>
      <c r="MI160" s="8"/>
      <c r="MJ160" s="8"/>
      <c r="MK160" s="8"/>
      <c r="ML160" s="8"/>
      <c r="MM160" s="8"/>
      <c r="MN160" s="8"/>
      <c r="MO160" s="8"/>
      <c r="MP160" s="8"/>
      <c r="MQ160" s="8"/>
      <c r="MR160" s="8"/>
      <c r="MS160" s="8"/>
      <c r="MT160" s="8"/>
      <c r="MU160" s="8"/>
      <c r="MV160" s="8"/>
      <c r="MW160" s="8"/>
      <c r="MX160" s="8"/>
      <c r="MY160" s="8"/>
      <c r="MZ160" s="8"/>
      <c r="NA160" s="8"/>
      <c r="NB160" s="8"/>
      <c r="NC160" s="8"/>
      <c r="ND160" s="8"/>
      <c r="NE160" s="8"/>
      <c r="NF160" s="8"/>
      <c r="NG160" s="8"/>
      <c r="NH160" s="8"/>
      <c r="NI160" s="8"/>
      <c r="NJ160" s="8"/>
      <c r="NK160" s="8"/>
      <c r="NL160" s="8"/>
      <c r="NM160" s="8"/>
      <c r="NN160" s="8"/>
      <c r="NO160" s="8"/>
      <c r="NP160" s="8"/>
      <c r="NQ160" s="8"/>
      <c r="NR160" s="8"/>
      <c r="NS160" s="8"/>
      <c r="NT160" s="8"/>
      <c r="NU160" s="8"/>
      <c r="NV160" s="8"/>
      <c r="NW160" s="8"/>
      <c r="NX160" s="8"/>
      <c r="NY160" s="8"/>
      <c r="NZ160" s="8"/>
      <c r="OA160" s="8"/>
      <c r="OB160" s="8"/>
      <c r="OC160" s="8"/>
      <c r="OD160" s="8"/>
      <c r="OE160" s="8"/>
      <c r="OF160" s="8"/>
      <c r="OG160" s="8"/>
      <c r="OH160" s="8"/>
      <c r="OI160" s="8"/>
      <c r="OJ160" s="8"/>
      <c r="OK160" s="8"/>
      <c r="OL160" s="8"/>
      <c r="OM160" s="8"/>
      <c r="ON160" s="8"/>
      <c r="OO160" s="8"/>
      <c r="OP160" s="8"/>
      <c r="OQ160" s="8"/>
      <c r="OR160" s="8"/>
      <c r="OS160" s="8"/>
      <c r="OT160" s="8"/>
      <c r="OU160" s="8"/>
      <c r="OV160" s="8"/>
      <c r="OW160" s="8"/>
      <c r="OX160" s="8"/>
      <c r="OY160" s="8"/>
      <c r="OZ160" s="8"/>
      <c r="PA160" s="8"/>
      <c r="PB160" s="8"/>
      <c r="PC160" s="8"/>
      <c r="PD160" s="8"/>
      <c r="PE160" s="8"/>
      <c r="PF160" s="8"/>
      <c r="PG160" s="8"/>
      <c r="PH160" s="8"/>
      <c r="PI160" s="8"/>
      <c r="PJ160" s="8"/>
      <c r="PK160" s="8"/>
      <c r="PL160" s="8"/>
      <c r="PM160" s="8"/>
      <c r="PN160" s="8"/>
      <c r="PO160" s="8"/>
      <c r="PP160" s="8"/>
      <c r="PQ160" s="8"/>
      <c r="PR160" s="8"/>
      <c r="PS160" s="8"/>
      <c r="PT160" s="8"/>
      <c r="PU160" s="8"/>
      <c r="PV160" s="8"/>
      <c r="PW160" s="8"/>
      <c r="PX160" s="8"/>
      <c r="PY160" s="8"/>
      <c r="PZ160" s="8"/>
      <c r="QA160" s="8"/>
      <c r="QB160" s="8"/>
      <c r="QC160" s="8"/>
      <c r="QD160" s="8"/>
      <c r="QE160" s="8"/>
      <c r="QF160" s="8"/>
      <c r="QG160" s="8"/>
      <c r="QH160" s="8"/>
      <c r="QI160" s="8"/>
      <c r="QJ160" s="8"/>
      <c r="QK160" s="8"/>
      <c r="QL160" s="8"/>
      <c r="QM160" s="8"/>
      <c r="QN160" s="8"/>
      <c r="QO160" s="8"/>
      <c r="QP160" s="8"/>
      <c r="QQ160" s="8"/>
      <c r="QR160" s="8"/>
      <c r="QS160" s="8"/>
      <c r="QT160" s="8"/>
      <c r="QU160" s="8"/>
      <c r="QV160" s="8"/>
      <c r="QW160" s="8"/>
      <c r="QX160" s="8"/>
      <c r="QY160" s="8"/>
      <c r="QZ160" s="8"/>
      <c r="RA160" s="8"/>
      <c r="RB160" s="8"/>
      <c r="RC160" s="8"/>
      <c r="RD160" s="8"/>
      <c r="RE160" s="8"/>
      <c r="RF160" s="8"/>
      <c r="RG160" s="8"/>
      <c r="RH160" s="8"/>
      <c r="RI160" s="8"/>
      <c r="RJ160" s="8"/>
      <c r="RK160" s="8"/>
      <c r="RL160" s="8"/>
      <c r="RM160" s="8"/>
      <c r="RN160" s="8"/>
      <c r="RO160" s="8"/>
      <c r="RP160" s="8"/>
      <c r="RQ160" s="8"/>
      <c r="RR160" s="8"/>
      <c r="RS160" s="8"/>
      <c r="RT160" s="8"/>
      <c r="RU160" s="8"/>
      <c r="RV160" s="8"/>
      <c r="RW160" s="8"/>
      <c r="RX160" s="8"/>
      <c r="RY160" s="8"/>
      <c r="RZ160" s="8"/>
      <c r="SA160" s="8"/>
      <c r="SB160" s="8"/>
      <c r="SC160" s="8"/>
      <c r="SD160" s="8"/>
      <c r="SE160" s="8"/>
      <c r="SF160" s="8"/>
      <c r="SG160" s="8"/>
      <c r="SH160" s="8"/>
      <c r="SI160" s="8"/>
      <c r="SJ160" s="8"/>
      <c r="SK160" s="8"/>
      <c r="SL160" s="8"/>
      <c r="SM160" s="8"/>
      <c r="SN160" s="8"/>
      <c r="SO160" s="8"/>
      <c r="SP160" s="8"/>
      <c r="SQ160" s="8"/>
      <c r="SR160" s="8"/>
      <c r="SS160" s="8"/>
      <c r="ST160" s="8"/>
      <c r="SU160" s="8"/>
      <c r="SV160" s="8"/>
      <c r="SW160" s="8"/>
      <c r="SX160" s="8"/>
      <c r="SY160" s="8"/>
      <c r="SZ160" s="8"/>
      <c r="TA160" s="8"/>
      <c r="TB160" s="8"/>
      <c r="TC160" s="8"/>
      <c r="TD160" s="8"/>
      <c r="TE160" s="8"/>
      <c r="TF160" s="8"/>
      <c r="TG160" s="8"/>
      <c r="TH160" s="8"/>
      <c r="TI160" s="8"/>
      <c r="TJ160" s="8"/>
      <c r="TK160" s="8"/>
      <c r="TL160" s="8"/>
      <c r="TM160" s="8"/>
      <c r="TN160" s="8"/>
      <c r="TO160" s="8"/>
      <c r="TP160" s="8"/>
      <c r="TQ160" s="8"/>
      <c r="TR160" s="8"/>
      <c r="TS160" s="8"/>
      <c r="TT160" s="8"/>
      <c r="TU160" s="8"/>
      <c r="TV160" s="8"/>
      <c r="TW160" s="8"/>
      <c r="TX160" s="8"/>
      <c r="TY160" s="8"/>
      <c r="TZ160" s="8"/>
      <c r="UA160" s="8"/>
      <c r="UB160" s="8"/>
      <c r="UC160" s="8"/>
      <c r="UD160" s="8"/>
      <c r="UE160" s="8"/>
      <c r="UF160" s="8"/>
      <c r="UG160" s="8"/>
      <c r="UH160" s="8"/>
      <c r="UI160" s="8"/>
      <c r="UJ160" s="8"/>
      <c r="UK160" s="8"/>
      <c r="UL160" s="8"/>
      <c r="UM160" s="8"/>
      <c r="UN160" s="8"/>
      <c r="UO160" s="8"/>
      <c r="UP160" s="8"/>
      <c r="UQ160" s="8"/>
      <c r="UR160" s="8"/>
      <c r="US160" s="8"/>
      <c r="UT160" s="8"/>
      <c r="UU160" s="8"/>
      <c r="UV160" s="8"/>
      <c r="UW160" s="8"/>
      <c r="UX160" s="8"/>
      <c r="UY160" s="8"/>
      <c r="UZ160" s="8"/>
      <c r="VA160" s="8"/>
      <c r="VB160" s="8"/>
      <c r="VC160" s="8"/>
      <c r="VD160" s="8"/>
      <c r="VE160" s="8"/>
      <c r="VF160" s="8"/>
      <c r="VG160" s="8"/>
      <c r="VH160" s="8"/>
      <c r="VI160" s="8"/>
      <c r="VJ160" s="8"/>
      <c r="VK160" s="8"/>
      <c r="VL160" s="8"/>
      <c r="VM160" s="8"/>
      <c r="VN160" s="8"/>
      <c r="VO160" s="8"/>
      <c r="VP160" s="8"/>
      <c r="VQ160" s="8"/>
      <c r="VR160" s="8"/>
      <c r="VS160" s="8"/>
      <c r="VT160" s="8"/>
      <c r="VU160" s="8"/>
      <c r="VV160" s="8"/>
      <c r="VW160" s="8"/>
      <c r="VX160" s="8"/>
      <c r="VY160" s="8"/>
      <c r="VZ160" s="8"/>
      <c r="WA160" s="8"/>
      <c r="WB160" s="8"/>
      <c r="WC160" s="8"/>
      <c r="WD160" s="8"/>
      <c r="WE160" s="8"/>
      <c r="WF160" s="8"/>
      <c r="WG160" s="8"/>
      <c r="WH160" s="8"/>
      <c r="WI160" s="8"/>
      <c r="WJ160" s="8"/>
      <c r="WK160" s="8"/>
      <c r="WL160" s="8"/>
      <c r="WM160" s="8"/>
      <c r="WN160" s="8"/>
      <c r="WO160" s="8"/>
      <c r="WP160" s="8"/>
      <c r="WQ160" s="8"/>
      <c r="WR160" s="8"/>
      <c r="WS160" s="8"/>
      <c r="WT160" s="8"/>
      <c r="WU160" s="8"/>
      <c r="WV160" s="8"/>
      <c r="WW160" s="8"/>
      <c r="WX160" s="8"/>
      <c r="WY160" s="8"/>
      <c r="WZ160" s="8"/>
      <c r="XA160" s="8"/>
      <c r="XB160" s="8"/>
      <c r="XC160" s="8"/>
      <c r="XD160" s="8"/>
      <c r="XE160" s="8"/>
      <c r="XF160" s="8"/>
      <c r="XG160" s="8"/>
      <c r="XH160" s="8"/>
      <c r="XI160" s="8"/>
      <c r="XJ160" s="8"/>
      <c r="XK160" s="8"/>
      <c r="XL160" s="8"/>
      <c r="XM160" s="8"/>
      <c r="XN160" s="8"/>
      <c r="XO160" s="8"/>
      <c r="XP160" s="8"/>
      <c r="XQ160" s="8"/>
      <c r="XR160" s="8"/>
      <c r="XS160" s="8"/>
      <c r="XT160" s="8"/>
      <c r="XU160" s="8"/>
      <c r="XV160" s="8"/>
      <c r="XW160" s="8"/>
      <c r="XX160" s="8"/>
      <c r="XY160" s="8"/>
      <c r="XZ160" s="8"/>
      <c r="YA160" s="8"/>
      <c r="YB160" s="8"/>
      <c r="YC160" s="8"/>
      <c r="YD160" s="8"/>
      <c r="YE160" s="8"/>
      <c r="YF160" s="8"/>
      <c r="YG160" s="8"/>
      <c r="YH160" s="8"/>
      <c r="YI160" s="8"/>
      <c r="YJ160" s="8"/>
      <c r="YK160" s="8"/>
      <c r="YL160" s="8"/>
      <c r="YM160" s="8"/>
      <c r="YN160" s="8"/>
      <c r="YO160" s="8"/>
      <c r="YP160" s="8"/>
      <c r="YQ160" s="8"/>
      <c r="YR160" s="8"/>
      <c r="YS160" s="8"/>
      <c r="YT160" s="8"/>
      <c r="YU160" s="8"/>
      <c r="YV160" s="8"/>
      <c r="YW160" s="8"/>
      <c r="YX160" s="8"/>
      <c r="YY160" s="8"/>
      <c r="YZ160" s="8"/>
      <c r="ZA160" s="8"/>
      <c r="ZB160" s="8"/>
      <c r="ZC160" s="8"/>
      <c r="ZD160" s="8"/>
      <c r="ZE160" s="8"/>
      <c r="ZF160" s="8"/>
      <c r="ZG160" s="8"/>
      <c r="ZH160" s="8"/>
      <c r="ZI160" s="8"/>
      <c r="ZJ160" s="8"/>
      <c r="ZK160" s="8"/>
      <c r="ZL160" s="8"/>
      <c r="ZM160" s="8"/>
      <c r="ZN160" s="8"/>
      <c r="ZO160" s="8"/>
      <c r="ZP160" s="8"/>
      <c r="ZQ160" s="8"/>
      <c r="ZR160" s="8"/>
      <c r="ZS160" s="8"/>
      <c r="ZT160" s="8"/>
      <c r="ZU160" s="8"/>
      <c r="ZV160" s="8"/>
      <c r="ZW160" s="8"/>
      <c r="ZX160" s="8"/>
      <c r="ZY160" s="8"/>
      <c r="ZZ160" s="8"/>
      <c r="AAA160" s="8"/>
      <c r="AAB160" s="8"/>
      <c r="AAC160" s="8"/>
      <c r="AAD160" s="8"/>
      <c r="AAE160" s="8"/>
      <c r="AAF160" s="8"/>
      <c r="AAG160" s="8"/>
      <c r="AAH160" s="8"/>
      <c r="AAI160" s="8"/>
      <c r="AAJ160" s="8"/>
      <c r="AAK160" s="8"/>
      <c r="AAL160" s="8"/>
      <c r="AAM160" s="8"/>
      <c r="AAN160" s="8"/>
      <c r="AAO160" s="8"/>
      <c r="AAP160" s="8"/>
      <c r="AAQ160" s="8"/>
      <c r="AAR160" s="8"/>
      <c r="AAS160" s="8"/>
      <c r="AAT160" s="8"/>
      <c r="AAU160" s="8"/>
      <c r="AAV160" s="8"/>
      <c r="AAW160" s="8"/>
      <c r="AAX160" s="8"/>
      <c r="AAY160" s="8"/>
      <c r="AAZ160" s="8"/>
      <c r="ABA160" s="8"/>
      <c r="ABB160" s="8"/>
      <c r="ABC160" s="8"/>
      <c r="ABD160" s="8"/>
      <c r="ABE160" s="8"/>
      <c r="ABF160" s="8"/>
      <c r="ABG160" s="8"/>
      <c r="ABH160" s="8"/>
      <c r="ABI160" s="8"/>
      <c r="ABJ160" s="8"/>
      <c r="ABK160" s="8"/>
      <c r="ABL160" s="8"/>
      <c r="ABM160" s="8"/>
      <c r="ABN160" s="8"/>
      <c r="ABO160" s="8"/>
      <c r="ABP160" s="8"/>
      <c r="ABQ160" s="8"/>
      <c r="ABR160" s="8"/>
      <c r="ABS160" s="8"/>
      <c r="ABT160" s="8"/>
      <c r="ABU160" s="8"/>
      <c r="ABV160" s="8"/>
      <c r="ABW160" s="8"/>
      <c r="ABX160" s="8"/>
      <c r="ABY160" s="8"/>
      <c r="ABZ160" s="8"/>
      <c r="ACA160" s="8"/>
      <c r="ACB160" s="8"/>
      <c r="ACC160" s="8"/>
      <c r="ACD160" s="8"/>
      <c r="ACE160" s="8"/>
      <c r="ACF160" s="8"/>
      <c r="ACG160" s="8"/>
      <c r="ACH160" s="8"/>
      <c r="ACI160" s="8"/>
      <c r="ACJ160" s="8"/>
      <c r="ACK160" s="8"/>
      <c r="ACL160" s="8"/>
      <c r="ACM160" s="8"/>
      <c r="ACN160" s="8"/>
      <c r="ACO160" s="8"/>
      <c r="ACP160" s="8"/>
      <c r="ACQ160" s="8"/>
      <c r="ACR160" s="8"/>
      <c r="ACS160" s="8"/>
      <c r="ACT160" s="8"/>
      <c r="ACU160" s="8"/>
      <c r="ACV160" s="8"/>
      <c r="ACW160" s="8"/>
      <c r="ACX160" s="8"/>
      <c r="ACY160" s="8"/>
      <c r="ACZ160" s="8"/>
      <c r="ADA160" s="8"/>
      <c r="ADB160" s="8"/>
      <c r="ADC160" s="8"/>
      <c r="ADD160" s="8"/>
      <c r="ADE160" s="8"/>
      <c r="ADF160" s="8"/>
      <c r="ADG160" s="8"/>
      <c r="ADH160" s="8"/>
      <c r="ADI160" s="8"/>
      <c r="ADJ160" s="8"/>
      <c r="ADK160" s="8"/>
      <c r="ADL160" s="8"/>
      <c r="ADM160" s="8"/>
      <c r="ADN160" s="8"/>
      <c r="ADO160" s="8"/>
      <c r="ADP160" s="8"/>
      <c r="ADQ160" s="8"/>
      <c r="ADR160" s="8"/>
      <c r="ADS160" s="8"/>
      <c r="ADT160" s="8"/>
      <c r="ADU160" s="8"/>
      <c r="ADV160" s="8"/>
      <c r="ADW160" s="8"/>
      <c r="ADX160" s="8"/>
      <c r="ADY160" s="8"/>
      <c r="ADZ160" s="8"/>
      <c r="AEA160" s="8"/>
      <c r="AEB160" s="8"/>
      <c r="AEC160" s="8"/>
      <c r="AED160" s="8"/>
      <c r="AEE160" s="8"/>
      <c r="AEF160" s="8"/>
      <c r="AEG160" s="8"/>
      <c r="AEH160" s="8"/>
      <c r="AEI160" s="8"/>
      <c r="AEJ160" s="8"/>
      <c r="AEK160" s="8"/>
      <c r="AEL160" s="8"/>
      <c r="AEM160" s="8"/>
      <c r="AEN160" s="8"/>
      <c r="AEO160" s="8"/>
      <c r="AEP160" s="8"/>
      <c r="AEQ160" s="8"/>
      <c r="AER160" s="8"/>
      <c r="AES160" s="8"/>
      <c r="AET160" s="8"/>
      <c r="AEU160" s="8"/>
      <c r="AEV160" s="8"/>
      <c r="AEW160" s="8"/>
      <c r="AEX160" s="8"/>
      <c r="AEY160" s="8"/>
      <c r="AEZ160" s="8"/>
      <c r="AFA160" s="8"/>
      <c r="AFB160" s="8"/>
      <c r="AFC160" s="8"/>
      <c r="AFD160" s="8"/>
      <c r="AFE160" s="8"/>
      <c r="AFF160" s="8"/>
      <c r="AFG160" s="8"/>
      <c r="AFH160" s="8"/>
      <c r="AFI160" s="8"/>
      <c r="AFJ160" s="8"/>
      <c r="AFK160" s="8"/>
      <c r="AFL160" s="8"/>
      <c r="AFM160" s="8"/>
      <c r="AFN160" s="8"/>
      <c r="AFO160" s="8"/>
      <c r="AFP160" s="8"/>
      <c r="AFQ160" s="8"/>
      <c r="AFR160" s="8"/>
      <c r="AFS160" s="8"/>
      <c r="AFT160" s="8"/>
      <c r="AFU160" s="8"/>
      <c r="AFV160" s="8"/>
      <c r="AFW160" s="8"/>
      <c r="AFX160" s="8"/>
      <c r="AFY160" s="8"/>
      <c r="AFZ160" s="8"/>
      <c r="AGA160" s="8"/>
      <c r="AGB160" s="8"/>
      <c r="AGC160" s="8"/>
      <c r="AGD160" s="8"/>
      <c r="AGE160" s="8"/>
      <c r="AGF160" s="8"/>
      <c r="AGG160" s="8"/>
      <c r="AGH160" s="8"/>
      <c r="AGI160" s="8"/>
      <c r="AGJ160" s="8"/>
      <c r="AGK160" s="8"/>
      <c r="AGL160" s="8"/>
      <c r="AGM160" s="8"/>
      <c r="AGN160" s="8"/>
      <c r="AGO160" s="8"/>
      <c r="AGP160" s="8"/>
      <c r="AGQ160" s="8"/>
      <c r="AGR160" s="8"/>
      <c r="AGS160" s="8"/>
      <c r="AGT160" s="8"/>
      <c r="AGU160" s="8"/>
      <c r="AGV160" s="8"/>
      <c r="AGW160" s="8"/>
      <c r="AGX160" s="8"/>
      <c r="AGY160" s="8"/>
      <c r="AGZ160" s="8"/>
      <c r="AHA160" s="8"/>
      <c r="AHB160" s="8"/>
      <c r="AHC160" s="8"/>
      <c r="AHD160" s="8"/>
      <c r="AHE160" s="8"/>
      <c r="AHF160" s="8"/>
      <c r="AHG160" s="8"/>
      <c r="AHH160" s="8"/>
      <c r="AHI160" s="8"/>
      <c r="AHJ160" s="8"/>
      <c r="AHK160" s="8"/>
      <c r="AHL160" s="8"/>
      <c r="AHM160" s="8"/>
      <c r="AHN160" s="8"/>
      <c r="AHO160" s="8"/>
      <c r="AHP160" s="8"/>
      <c r="AHQ160" s="8"/>
      <c r="AHR160" s="8"/>
      <c r="AHS160" s="8"/>
      <c r="AHT160" s="8"/>
      <c r="AHU160" s="8"/>
      <c r="AHV160" s="8"/>
      <c r="AHW160" s="8"/>
      <c r="AHX160" s="8"/>
      <c r="AHY160" s="8"/>
      <c r="AHZ160" s="8"/>
      <c r="AIA160" s="8"/>
      <c r="AIB160" s="8"/>
      <c r="AIC160" s="8"/>
      <c r="AID160" s="8"/>
      <c r="AIE160" s="8"/>
      <c r="AIF160" s="8"/>
      <c r="AIG160" s="8"/>
      <c r="AIH160" s="8"/>
      <c r="AII160" s="8"/>
      <c r="AIJ160" s="8"/>
      <c r="AIK160" s="8"/>
      <c r="AIL160" s="8"/>
      <c r="AIM160" s="8"/>
      <c r="AIN160" s="8"/>
      <c r="AIO160" s="8"/>
      <c r="AIP160" s="8"/>
      <c r="AIQ160" s="8"/>
      <c r="AIR160" s="8"/>
      <c r="AIS160" s="8"/>
      <c r="AIT160" s="8"/>
      <c r="AIU160" s="8"/>
      <c r="AIV160" s="8"/>
      <c r="AIW160" s="8"/>
      <c r="AIX160" s="8"/>
      <c r="AIY160" s="8"/>
      <c r="AIZ160" s="8"/>
      <c r="AJA160" s="8"/>
      <c r="AJB160" s="8"/>
      <c r="AJC160" s="8"/>
      <c r="AJD160" s="8"/>
      <c r="AJE160" s="8"/>
      <c r="AJF160" s="8"/>
      <c r="AJG160" s="8"/>
      <c r="AJH160" s="8"/>
      <c r="AJI160" s="8"/>
      <c r="AJJ160" s="8"/>
      <c r="AJK160" s="8"/>
      <c r="AJL160" s="8"/>
      <c r="AJM160" s="8"/>
      <c r="AJN160" s="8"/>
      <c r="AJO160" s="8"/>
      <c r="AJP160" s="8"/>
      <c r="AJQ160" s="8"/>
      <c r="AJR160" s="8"/>
      <c r="AJS160" s="8"/>
      <c r="AJT160" s="8"/>
      <c r="AJU160" s="8"/>
      <c r="AJV160" s="8"/>
      <c r="AJW160" s="8"/>
      <c r="AJX160" s="8"/>
      <c r="AJY160" s="8"/>
      <c r="AJZ160" s="8"/>
      <c r="AKA160" s="8"/>
      <c r="AKB160" s="8"/>
      <c r="AKC160" s="8"/>
      <c r="AKD160" s="8"/>
      <c r="AKE160" s="8"/>
      <c r="AKF160" s="8"/>
      <c r="AKG160" s="8"/>
      <c r="AKH160" s="8"/>
      <c r="AKI160" s="8"/>
      <c r="AKJ160" s="8"/>
      <c r="AKK160" s="8"/>
      <c r="AKL160" s="8"/>
      <c r="AKM160" s="8"/>
      <c r="AKN160" s="8"/>
      <c r="AKO160" s="8"/>
      <c r="AKP160" s="8"/>
      <c r="AKQ160" s="8"/>
      <c r="AKR160" s="8"/>
      <c r="AKS160" s="8"/>
      <c r="AKT160" s="8"/>
      <c r="AKU160" s="8"/>
      <c r="AKV160" s="8"/>
      <c r="AKW160" s="8"/>
      <c r="AKX160" s="8"/>
      <c r="AKY160" s="8"/>
      <c r="AKZ160" s="8"/>
      <c r="ALA160" s="8"/>
      <c r="ALB160" s="8"/>
      <c r="ALC160" s="8"/>
      <c r="ALD160" s="8"/>
      <c r="ALE160" s="8"/>
      <c r="ALF160" s="8"/>
      <c r="ALG160" s="8"/>
      <c r="ALH160" s="8"/>
      <c r="ALI160" s="8"/>
      <c r="ALJ160" s="8"/>
      <c r="ALK160" s="8"/>
      <c r="ALL160" s="8"/>
      <c r="ALM160" s="8"/>
      <c r="ALN160" s="8"/>
      <c r="ALO160" s="8"/>
      <c r="ALP160" s="8"/>
      <c r="ALQ160" s="8"/>
      <c r="ALR160" s="8"/>
      <c r="ALS160" s="8"/>
      <c r="ALT160" s="8"/>
      <c r="ALU160" s="8"/>
      <c r="ALV160" s="8"/>
      <c r="ALW160" s="8"/>
      <c r="ALX160" s="8"/>
      <c r="ALY160" s="8"/>
      <c r="ALZ160" s="8"/>
      <c r="AMA160" s="8"/>
      <c r="AMB160" s="8"/>
      <c r="AMC160" s="8"/>
      <c r="AMD160" s="8"/>
      <c r="AME160" s="8"/>
    </row>
    <row r="161" spans="1:1019" s="158" customFormat="1" ht="15.75">
      <c r="A161" s="224"/>
      <c r="B161" s="225"/>
      <c r="C161" s="236"/>
      <c r="D161" s="236"/>
      <c r="E161" s="236"/>
      <c r="F161" s="237"/>
      <c r="G161" s="228"/>
      <c r="H161" s="238"/>
      <c r="I161" s="230" t="b">
        <f t="shared" si="32"/>
        <v>0</v>
      </c>
      <c r="J161" s="231" t="e">
        <f>VLOOKUP(G161,'3. Fiche prépa conv APL_RS'!$B$33:$H$39,IF(LEFT(A161,3)="PLS",6,IF(LEFT(A161,4)="PLUS",2,IF(LEFT(A161,4)="PLAI",4))))</f>
        <v>#N/A</v>
      </c>
      <c r="K161" s="232"/>
      <c r="L161" s="232"/>
      <c r="M161" s="233">
        <f t="shared" si="30"/>
        <v>0</v>
      </c>
      <c r="N161" s="234"/>
      <c r="O161" s="233" t="str">
        <f>IF($A161="PLAI-adapté",IF($M$8=2,VLOOKUP($N161,Données!$H$6:$L$11,5,0),VLOOKUP($N161,Données!$H$6:$L$11,4,0)),"")</f>
        <v/>
      </c>
      <c r="P161" s="235" t="str">
        <f t="shared" si="31"/>
        <v/>
      </c>
      <c r="Q161" s="403" t="str">
        <f t="shared" si="33"/>
        <v/>
      </c>
      <c r="R161" s="209"/>
      <c r="S161" s="15"/>
      <c r="T161" s="8"/>
      <c r="U161" s="8"/>
      <c r="V161" s="8"/>
      <c r="W161" s="8"/>
      <c r="X161" s="50"/>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c r="IX161" s="8"/>
      <c r="IY161" s="8"/>
      <c r="IZ161" s="8"/>
      <c r="JA161" s="8"/>
      <c r="JB161" s="8"/>
      <c r="JC161" s="8"/>
      <c r="JD161" s="8"/>
      <c r="JE161" s="8"/>
      <c r="JF161" s="8"/>
      <c r="JG161" s="8"/>
      <c r="JH161" s="8"/>
      <c r="JI161" s="8"/>
      <c r="JJ161" s="8"/>
      <c r="JK161" s="8"/>
      <c r="JL161" s="8"/>
      <c r="JM161" s="8"/>
      <c r="JN161" s="8"/>
      <c r="JO161" s="8"/>
      <c r="JP161" s="8"/>
      <c r="JQ161" s="8"/>
      <c r="JR161" s="8"/>
      <c r="JS161" s="8"/>
      <c r="JT161" s="8"/>
      <c r="JU161" s="8"/>
      <c r="JV161" s="8"/>
      <c r="JW161" s="8"/>
      <c r="JX161" s="8"/>
      <c r="JY161" s="8"/>
      <c r="JZ161" s="8"/>
      <c r="KA161" s="8"/>
      <c r="KB161" s="8"/>
      <c r="KC161" s="8"/>
      <c r="KD161" s="8"/>
      <c r="KE161" s="8"/>
      <c r="KF161" s="8"/>
      <c r="KG161" s="8"/>
      <c r="KH161" s="8"/>
      <c r="KI161" s="8"/>
      <c r="KJ161" s="8"/>
      <c r="KK161" s="8"/>
      <c r="KL161" s="8"/>
      <c r="KM161" s="8"/>
      <c r="KN161" s="8"/>
      <c r="KO161" s="8"/>
      <c r="KP161" s="8"/>
      <c r="KQ161" s="8"/>
      <c r="KR161" s="8"/>
      <c r="KS161" s="8"/>
      <c r="KT161" s="8"/>
      <c r="KU161" s="8"/>
      <c r="KV161" s="8"/>
      <c r="KW161" s="8"/>
      <c r="KX161" s="8"/>
      <c r="KY161" s="8"/>
      <c r="KZ161" s="8"/>
      <c r="LA161" s="8"/>
      <c r="LB161" s="8"/>
      <c r="LC161" s="8"/>
      <c r="LD161" s="8"/>
      <c r="LE161" s="8"/>
      <c r="LF161" s="8"/>
      <c r="LG161" s="8"/>
      <c r="LH161" s="8"/>
      <c r="LI161" s="8"/>
      <c r="LJ161" s="8"/>
      <c r="LK161" s="8"/>
      <c r="LL161" s="8"/>
      <c r="LM161" s="8"/>
      <c r="LN161" s="8"/>
      <c r="LO161" s="8"/>
      <c r="LP161" s="8"/>
      <c r="LQ161" s="8"/>
      <c r="LR161" s="8"/>
      <c r="LS161" s="8"/>
      <c r="LT161" s="8"/>
      <c r="LU161" s="8"/>
      <c r="LV161" s="8"/>
      <c r="LW161" s="8"/>
      <c r="LX161" s="8"/>
      <c r="LY161" s="8"/>
      <c r="LZ161" s="8"/>
      <c r="MA161" s="8"/>
      <c r="MB161" s="8"/>
      <c r="MC161" s="8"/>
      <c r="MD161" s="8"/>
      <c r="ME161" s="8"/>
      <c r="MF161" s="8"/>
      <c r="MG161" s="8"/>
      <c r="MH161" s="8"/>
      <c r="MI161" s="8"/>
      <c r="MJ161" s="8"/>
      <c r="MK161" s="8"/>
      <c r="ML161" s="8"/>
      <c r="MM161" s="8"/>
      <c r="MN161" s="8"/>
      <c r="MO161" s="8"/>
      <c r="MP161" s="8"/>
      <c r="MQ161" s="8"/>
      <c r="MR161" s="8"/>
      <c r="MS161" s="8"/>
      <c r="MT161" s="8"/>
      <c r="MU161" s="8"/>
      <c r="MV161" s="8"/>
      <c r="MW161" s="8"/>
      <c r="MX161" s="8"/>
      <c r="MY161" s="8"/>
      <c r="MZ161" s="8"/>
      <c r="NA161" s="8"/>
      <c r="NB161" s="8"/>
      <c r="NC161" s="8"/>
      <c r="ND161" s="8"/>
      <c r="NE161" s="8"/>
      <c r="NF161" s="8"/>
      <c r="NG161" s="8"/>
      <c r="NH161" s="8"/>
      <c r="NI161" s="8"/>
      <c r="NJ161" s="8"/>
      <c r="NK161" s="8"/>
      <c r="NL161" s="8"/>
      <c r="NM161" s="8"/>
      <c r="NN161" s="8"/>
      <c r="NO161" s="8"/>
      <c r="NP161" s="8"/>
      <c r="NQ161" s="8"/>
      <c r="NR161" s="8"/>
      <c r="NS161" s="8"/>
      <c r="NT161" s="8"/>
      <c r="NU161" s="8"/>
      <c r="NV161" s="8"/>
      <c r="NW161" s="8"/>
      <c r="NX161" s="8"/>
      <c r="NY161" s="8"/>
      <c r="NZ161" s="8"/>
      <c r="OA161" s="8"/>
      <c r="OB161" s="8"/>
      <c r="OC161" s="8"/>
      <c r="OD161" s="8"/>
      <c r="OE161" s="8"/>
      <c r="OF161" s="8"/>
      <c r="OG161" s="8"/>
      <c r="OH161" s="8"/>
      <c r="OI161" s="8"/>
      <c r="OJ161" s="8"/>
      <c r="OK161" s="8"/>
      <c r="OL161" s="8"/>
      <c r="OM161" s="8"/>
      <c r="ON161" s="8"/>
      <c r="OO161" s="8"/>
      <c r="OP161" s="8"/>
      <c r="OQ161" s="8"/>
      <c r="OR161" s="8"/>
      <c r="OS161" s="8"/>
      <c r="OT161" s="8"/>
      <c r="OU161" s="8"/>
      <c r="OV161" s="8"/>
      <c r="OW161" s="8"/>
      <c r="OX161" s="8"/>
      <c r="OY161" s="8"/>
      <c r="OZ161" s="8"/>
      <c r="PA161" s="8"/>
      <c r="PB161" s="8"/>
      <c r="PC161" s="8"/>
      <c r="PD161" s="8"/>
      <c r="PE161" s="8"/>
      <c r="PF161" s="8"/>
      <c r="PG161" s="8"/>
      <c r="PH161" s="8"/>
      <c r="PI161" s="8"/>
      <c r="PJ161" s="8"/>
      <c r="PK161" s="8"/>
      <c r="PL161" s="8"/>
      <c r="PM161" s="8"/>
      <c r="PN161" s="8"/>
      <c r="PO161" s="8"/>
      <c r="PP161" s="8"/>
      <c r="PQ161" s="8"/>
      <c r="PR161" s="8"/>
      <c r="PS161" s="8"/>
      <c r="PT161" s="8"/>
      <c r="PU161" s="8"/>
      <c r="PV161" s="8"/>
      <c r="PW161" s="8"/>
      <c r="PX161" s="8"/>
      <c r="PY161" s="8"/>
      <c r="PZ161" s="8"/>
      <c r="QA161" s="8"/>
      <c r="QB161" s="8"/>
      <c r="QC161" s="8"/>
      <c r="QD161" s="8"/>
      <c r="QE161" s="8"/>
      <c r="QF161" s="8"/>
      <c r="QG161" s="8"/>
      <c r="QH161" s="8"/>
      <c r="QI161" s="8"/>
      <c r="QJ161" s="8"/>
      <c r="QK161" s="8"/>
      <c r="QL161" s="8"/>
      <c r="QM161" s="8"/>
      <c r="QN161" s="8"/>
      <c r="QO161" s="8"/>
      <c r="QP161" s="8"/>
      <c r="QQ161" s="8"/>
      <c r="QR161" s="8"/>
      <c r="QS161" s="8"/>
      <c r="QT161" s="8"/>
      <c r="QU161" s="8"/>
      <c r="QV161" s="8"/>
      <c r="QW161" s="8"/>
      <c r="QX161" s="8"/>
      <c r="QY161" s="8"/>
      <c r="QZ161" s="8"/>
      <c r="RA161" s="8"/>
      <c r="RB161" s="8"/>
      <c r="RC161" s="8"/>
      <c r="RD161" s="8"/>
      <c r="RE161" s="8"/>
      <c r="RF161" s="8"/>
      <c r="RG161" s="8"/>
      <c r="RH161" s="8"/>
      <c r="RI161" s="8"/>
      <c r="RJ161" s="8"/>
      <c r="RK161" s="8"/>
      <c r="RL161" s="8"/>
      <c r="RM161" s="8"/>
      <c r="RN161" s="8"/>
      <c r="RO161" s="8"/>
      <c r="RP161" s="8"/>
      <c r="RQ161" s="8"/>
      <c r="RR161" s="8"/>
      <c r="RS161" s="8"/>
      <c r="RT161" s="8"/>
      <c r="RU161" s="8"/>
      <c r="RV161" s="8"/>
      <c r="RW161" s="8"/>
      <c r="RX161" s="8"/>
      <c r="RY161" s="8"/>
      <c r="RZ161" s="8"/>
      <c r="SA161" s="8"/>
      <c r="SB161" s="8"/>
      <c r="SC161" s="8"/>
      <c r="SD161" s="8"/>
      <c r="SE161" s="8"/>
      <c r="SF161" s="8"/>
      <c r="SG161" s="8"/>
      <c r="SH161" s="8"/>
      <c r="SI161" s="8"/>
      <c r="SJ161" s="8"/>
      <c r="SK161" s="8"/>
      <c r="SL161" s="8"/>
      <c r="SM161" s="8"/>
      <c r="SN161" s="8"/>
      <c r="SO161" s="8"/>
      <c r="SP161" s="8"/>
      <c r="SQ161" s="8"/>
      <c r="SR161" s="8"/>
      <c r="SS161" s="8"/>
      <c r="ST161" s="8"/>
      <c r="SU161" s="8"/>
      <c r="SV161" s="8"/>
      <c r="SW161" s="8"/>
      <c r="SX161" s="8"/>
      <c r="SY161" s="8"/>
      <c r="SZ161" s="8"/>
      <c r="TA161" s="8"/>
      <c r="TB161" s="8"/>
      <c r="TC161" s="8"/>
      <c r="TD161" s="8"/>
      <c r="TE161" s="8"/>
      <c r="TF161" s="8"/>
      <c r="TG161" s="8"/>
      <c r="TH161" s="8"/>
      <c r="TI161" s="8"/>
      <c r="TJ161" s="8"/>
      <c r="TK161" s="8"/>
      <c r="TL161" s="8"/>
      <c r="TM161" s="8"/>
      <c r="TN161" s="8"/>
      <c r="TO161" s="8"/>
      <c r="TP161" s="8"/>
      <c r="TQ161" s="8"/>
      <c r="TR161" s="8"/>
      <c r="TS161" s="8"/>
      <c r="TT161" s="8"/>
      <c r="TU161" s="8"/>
      <c r="TV161" s="8"/>
      <c r="TW161" s="8"/>
      <c r="TX161" s="8"/>
      <c r="TY161" s="8"/>
      <c r="TZ161" s="8"/>
      <c r="UA161" s="8"/>
      <c r="UB161" s="8"/>
      <c r="UC161" s="8"/>
      <c r="UD161" s="8"/>
      <c r="UE161" s="8"/>
      <c r="UF161" s="8"/>
      <c r="UG161" s="8"/>
      <c r="UH161" s="8"/>
      <c r="UI161" s="8"/>
      <c r="UJ161" s="8"/>
      <c r="UK161" s="8"/>
      <c r="UL161" s="8"/>
      <c r="UM161" s="8"/>
      <c r="UN161" s="8"/>
      <c r="UO161" s="8"/>
      <c r="UP161" s="8"/>
      <c r="UQ161" s="8"/>
      <c r="UR161" s="8"/>
      <c r="US161" s="8"/>
      <c r="UT161" s="8"/>
      <c r="UU161" s="8"/>
      <c r="UV161" s="8"/>
      <c r="UW161" s="8"/>
      <c r="UX161" s="8"/>
      <c r="UY161" s="8"/>
      <c r="UZ161" s="8"/>
      <c r="VA161" s="8"/>
      <c r="VB161" s="8"/>
      <c r="VC161" s="8"/>
      <c r="VD161" s="8"/>
      <c r="VE161" s="8"/>
      <c r="VF161" s="8"/>
      <c r="VG161" s="8"/>
      <c r="VH161" s="8"/>
      <c r="VI161" s="8"/>
      <c r="VJ161" s="8"/>
      <c r="VK161" s="8"/>
      <c r="VL161" s="8"/>
      <c r="VM161" s="8"/>
      <c r="VN161" s="8"/>
      <c r="VO161" s="8"/>
      <c r="VP161" s="8"/>
      <c r="VQ161" s="8"/>
      <c r="VR161" s="8"/>
      <c r="VS161" s="8"/>
      <c r="VT161" s="8"/>
      <c r="VU161" s="8"/>
      <c r="VV161" s="8"/>
      <c r="VW161" s="8"/>
      <c r="VX161" s="8"/>
      <c r="VY161" s="8"/>
      <c r="VZ161" s="8"/>
      <c r="WA161" s="8"/>
      <c r="WB161" s="8"/>
      <c r="WC161" s="8"/>
      <c r="WD161" s="8"/>
      <c r="WE161" s="8"/>
      <c r="WF161" s="8"/>
      <c r="WG161" s="8"/>
      <c r="WH161" s="8"/>
      <c r="WI161" s="8"/>
      <c r="WJ161" s="8"/>
      <c r="WK161" s="8"/>
      <c r="WL161" s="8"/>
      <c r="WM161" s="8"/>
      <c r="WN161" s="8"/>
      <c r="WO161" s="8"/>
      <c r="WP161" s="8"/>
      <c r="WQ161" s="8"/>
      <c r="WR161" s="8"/>
      <c r="WS161" s="8"/>
      <c r="WT161" s="8"/>
      <c r="WU161" s="8"/>
      <c r="WV161" s="8"/>
      <c r="WW161" s="8"/>
      <c r="WX161" s="8"/>
      <c r="WY161" s="8"/>
      <c r="WZ161" s="8"/>
      <c r="XA161" s="8"/>
      <c r="XB161" s="8"/>
      <c r="XC161" s="8"/>
      <c r="XD161" s="8"/>
      <c r="XE161" s="8"/>
      <c r="XF161" s="8"/>
      <c r="XG161" s="8"/>
      <c r="XH161" s="8"/>
      <c r="XI161" s="8"/>
      <c r="XJ161" s="8"/>
      <c r="XK161" s="8"/>
      <c r="XL161" s="8"/>
      <c r="XM161" s="8"/>
      <c r="XN161" s="8"/>
      <c r="XO161" s="8"/>
      <c r="XP161" s="8"/>
      <c r="XQ161" s="8"/>
      <c r="XR161" s="8"/>
      <c r="XS161" s="8"/>
      <c r="XT161" s="8"/>
      <c r="XU161" s="8"/>
      <c r="XV161" s="8"/>
      <c r="XW161" s="8"/>
      <c r="XX161" s="8"/>
      <c r="XY161" s="8"/>
      <c r="XZ161" s="8"/>
      <c r="YA161" s="8"/>
      <c r="YB161" s="8"/>
      <c r="YC161" s="8"/>
      <c r="YD161" s="8"/>
      <c r="YE161" s="8"/>
      <c r="YF161" s="8"/>
      <c r="YG161" s="8"/>
      <c r="YH161" s="8"/>
      <c r="YI161" s="8"/>
      <c r="YJ161" s="8"/>
      <c r="YK161" s="8"/>
      <c r="YL161" s="8"/>
      <c r="YM161" s="8"/>
      <c r="YN161" s="8"/>
      <c r="YO161" s="8"/>
      <c r="YP161" s="8"/>
      <c r="YQ161" s="8"/>
      <c r="YR161" s="8"/>
      <c r="YS161" s="8"/>
      <c r="YT161" s="8"/>
      <c r="YU161" s="8"/>
      <c r="YV161" s="8"/>
      <c r="YW161" s="8"/>
      <c r="YX161" s="8"/>
      <c r="YY161" s="8"/>
      <c r="YZ161" s="8"/>
      <c r="ZA161" s="8"/>
      <c r="ZB161" s="8"/>
      <c r="ZC161" s="8"/>
      <c r="ZD161" s="8"/>
      <c r="ZE161" s="8"/>
      <c r="ZF161" s="8"/>
      <c r="ZG161" s="8"/>
      <c r="ZH161" s="8"/>
      <c r="ZI161" s="8"/>
      <c r="ZJ161" s="8"/>
      <c r="ZK161" s="8"/>
      <c r="ZL161" s="8"/>
      <c r="ZM161" s="8"/>
      <c r="ZN161" s="8"/>
      <c r="ZO161" s="8"/>
      <c r="ZP161" s="8"/>
      <c r="ZQ161" s="8"/>
      <c r="ZR161" s="8"/>
      <c r="ZS161" s="8"/>
      <c r="ZT161" s="8"/>
      <c r="ZU161" s="8"/>
      <c r="ZV161" s="8"/>
      <c r="ZW161" s="8"/>
      <c r="ZX161" s="8"/>
      <c r="ZY161" s="8"/>
      <c r="ZZ161" s="8"/>
      <c r="AAA161" s="8"/>
      <c r="AAB161" s="8"/>
      <c r="AAC161" s="8"/>
      <c r="AAD161" s="8"/>
      <c r="AAE161" s="8"/>
      <c r="AAF161" s="8"/>
      <c r="AAG161" s="8"/>
      <c r="AAH161" s="8"/>
      <c r="AAI161" s="8"/>
      <c r="AAJ161" s="8"/>
      <c r="AAK161" s="8"/>
      <c r="AAL161" s="8"/>
      <c r="AAM161" s="8"/>
      <c r="AAN161" s="8"/>
      <c r="AAO161" s="8"/>
      <c r="AAP161" s="8"/>
      <c r="AAQ161" s="8"/>
      <c r="AAR161" s="8"/>
      <c r="AAS161" s="8"/>
      <c r="AAT161" s="8"/>
      <c r="AAU161" s="8"/>
      <c r="AAV161" s="8"/>
      <c r="AAW161" s="8"/>
      <c r="AAX161" s="8"/>
      <c r="AAY161" s="8"/>
      <c r="AAZ161" s="8"/>
      <c r="ABA161" s="8"/>
      <c r="ABB161" s="8"/>
      <c r="ABC161" s="8"/>
      <c r="ABD161" s="8"/>
      <c r="ABE161" s="8"/>
      <c r="ABF161" s="8"/>
      <c r="ABG161" s="8"/>
      <c r="ABH161" s="8"/>
      <c r="ABI161" s="8"/>
      <c r="ABJ161" s="8"/>
      <c r="ABK161" s="8"/>
      <c r="ABL161" s="8"/>
      <c r="ABM161" s="8"/>
      <c r="ABN161" s="8"/>
      <c r="ABO161" s="8"/>
      <c r="ABP161" s="8"/>
      <c r="ABQ161" s="8"/>
      <c r="ABR161" s="8"/>
      <c r="ABS161" s="8"/>
      <c r="ABT161" s="8"/>
      <c r="ABU161" s="8"/>
      <c r="ABV161" s="8"/>
      <c r="ABW161" s="8"/>
      <c r="ABX161" s="8"/>
      <c r="ABY161" s="8"/>
      <c r="ABZ161" s="8"/>
      <c r="ACA161" s="8"/>
      <c r="ACB161" s="8"/>
      <c r="ACC161" s="8"/>
      <c r="ACD161" s="8"/>
      <c r="ACE161" s="8"/>
      <c r="ACF161" s="8"/>
      <c r="ACG161" s="8"/>
      <c r="ACH161" s="8"/>
      <c r="ACI161" s="8"/>
      <c r="ACJ161" s="8"/>
      <c r="ACK161" s="8"/>
      <c r="ACL161" s="8"/>
      <c r="ACM161" s="8"/>
      <c r="ACN161" s="8"/>
      <c r="ACO161" s="8"/>
      <c r="ACP161" s="8"/>
      <c r="ACQ161" s="8"/>
      <c r="ACR161" s="8"/>
      <c r="ACS161" s="8"/>
      <c r="ACT161" s="8"/>
      <c r="ACU161" s="8"/>
      <c r="ACV161" s="8"/>
      <c r="ACW161" s="8"/>
      <c r="ACX161" s="8"/>
      <c r="ACY161" s="8"/>
      <c r="ACZ161" s="8"/>
      <c r="ADA161" s="8"/>
      <c r="ADB161" s="8"/>
      <c r="ADC161" s="8"/>
      <c r="ADD161" s="8"/>
      <c r="ADE161" s="8"/>
      <c r="ADF161" s="8"/>
      <c r="ADG161" s="8"/>
      <c r="ADH161" s="8"/>
      <c r="ADI161" s="8"/>
      <c r="ADJ161" s="8"/>
      <c r="ADK161" s="8"/>
      <c r="ADL161" s="8"/>
      <c r="ADM161" s="8"/>
      <c r="ADN161" s="8"/>
      <c r="ADO161" s="8"/>
      <c r="ADP161" s="8"/>
      <c r="ADQ161" s="8"/>
      <c r="ADR161" s="8"/>
      <c r="ADS161" s="8"/>
      <c r="ADT161" s="8"/>
      <c r="ADU161" s="8"/>
      <c r="ADV161" s="8"/>
      <c r="ADW161" s="8"/>
      <c r="ADX161" s="8"/>
      <c r="ADY161" s="8"/>
      <c r="ADZ161" s="8"/>
      <c r="AEA161" s="8"/>
      <c r="AEB161" s="8"/>
      <c r="AEC161" s="8"/>
      <c r="AED161" s="8"/>
      <c r="AEE161" s="8"/>
      <c r="AEF161" s="8"/>
      <c r="AEG161" s="8"/>
      <c r="AEH161" s="8"/>
      <c r="AEI161" s="8"/>
      <c r="AEJ161" s="8"/>
      <c r="AEK161" s="8"/>
      <c r="AEL161" s="8"/>
      <c r="AEM161" s="8"/>
      <c r="AEN161" s="8"/>
      <c r="AEO161" s="8"/>
      <c r="AEP161" s="8"/>
      <c r="AEQ161" s="8"/>
      <c r="AER161" s="8"/>
      <c r="AES161" s="8"/>
      <c r="AET161" s="8"/>
      <c r="AEU161" s="8"/>
      <c r="AEV161" s="8"/>
      <c r="AEW161" s="8"/>
      <c r="AEX161" s="8"/>
      <c r="AEY161" s="8"/>
      <c r="AEZ161" s="8"/>
      <c r="AFA161" s="8"/>
      <c r="AFB161" s="8"/>
      <c r="AFC161" s="8"/>
      <c r="AFD161" s="8"/>
      <c r="AFE161" s="8"/>
      <c r="AFF161" s="8"/>
      <c r="AFG161" s="8"/>
      <c r="AFH161" s="8"/>
      <c r="AFI161" s="8"/>
      <c r="AFJ161" s="8"/>
      <c r="AFK161" s="8"/>
      <c r="AFL161" s="8"/>
      <c r="AFM161" s="8"/>
      <c r="AFN161" s="8"/>
      <c r="AFO161" s="8"/>
      <c r="AFP161" s="8"/>
      <c r="AFQ161" s="8"/>
      <c r="AFR161" s="8"/>
      <c r="AFS161" s="8"/>
      <c r="AFT161" s="8"/>
      <c r="AFU161" s="8"/>
      <c r="AFV161" s="8"/>
      <c r="AFW161" s="8"/>
      <c r="AFX161" s="8"/>
      <c r="AFY161" s="8"/>
      <c r="AFZ161" s="8"/>
      <c r="AGA161" s="8"/>
      <c r="AGB161" s="8"/>
      <c r="AGC161" s="8"/>
      <c r="AGD161" s="8"/>
      <c r="AGE161" s="8"/>
      <c r="AGF161" s="8"/>
      <c r="AGG161" s="8"/>
      <c r="AGH161" s="8"/>
      <c r="AGI161" s="8"/>
      <c r="AGJ161" s="8"/>
      <c r="AGK161" s="8"/>
      <c r="AGL161" s="8"/>
      <c r="AGM161" s="8"/>
      <c r="AGN161" s="8"/>
      <c r="AGO161" s="8"/>
      <c r="AGP161" s="8"/>
      <c r="AGQ161" s="8"/>
      <c r="AGR161" s="8"/>
      <c r="AGS161" s="8"/>
      <c r="AGT161" s="8"/>
      <c r="AGU161" s="8"/>
      <c r="AGV161" s="8"/>
      <c r="AGW161" s="8"/>
      <c r="AGX161" s="8"/>
      <c r="AGY161" s="8"/>
      <c r="AGZ161" s="8"/>
      <c r="AHA161" s="8"/>
      <c r="AHB161" s="8"/>
      <c r="AHC161" s="8"/>
      <c r="AHD161" s="8"/>
      <c r="AHE161" s="8"/>
      <c r="AHF161" s="8"/>
      <c r="AHG161" s="8"/>
      <c r="AHH161" s="8"/>
      <c r="AHI161" s="8"/>
      <c r="AHJ161" s="8"/>
      <c r="AHK161" s="8"/>
      <c r="AHL161" s="8"/>
      <c r="AHM161" s="8"/>
      <c r="AHN161" s="8"/>
      <c r="AHO161" s="8"/>
      <c r="AHP161" s="8"/>
      <c r="AHQ161" s="8"/>
      <c r="AHR161" s="8"/>
      <c r="AHS161" s="8"/>
      <c r="AHT161" s="8"/>
      <c r="AHU161" s="8"/>
      <c r="AHV161" s="8"/>
      <c r="AHW161" s="8"/>
      <c r="AHX161" s="8"/>
      <c r="AHY161" s="8"/>
      <c r="AHZ161" s="8"/>
      <c r="AIA161" s="8"/>
      <c r="AIB161" s="8"/>
      <c r="AIC161" s="8"/>
      <c r="AID161" s="8"/>
      <c r="AIE161" s="8"/>
      <c r="AIF161" s="8"/>
      <c r="AIG161" s="8"/>
      <c r="AIH161" s="8"/>
      <c r="AII161" s="8"/>
      <c r="AIJ161" s="8"/>
      <c r="AIK161" s="8"/>
      <c r="AIL161" s="8"/>
      <c r="AIM161" s="8"/>
      <c r="AIN161" s="8"/>
      <c r="AIO161" s="8"/>
      <c r="AIP161" s="8"/>
      <c r="AIQ161" s="8"/>
      <c r="AIR161" s="8"/>
      <c r="AIS161" s="8"/>
      <c r="AIT161" s="8"/>
      <c r="AIU161" s="8"/>
      <c r="AIV161" s="8"/>
      <c r="AIW161" s="8"/>
      <c r="AIX161" s="8"/>
      <c r="AIY161" s="8"/>
      <c r="AIZ161" s="8"/>
      <c r="AJA161" s="8"/>
      <c r="AJB161" s="8"/>
      <c r="AJC161" s="8"/>
      <c r="AJD161" s="8"/>
      <c r="AJE161" s="8"/>
      <c r="AJF161" s="8"/>
      <c r="AJG161" s="8"/>
      <c r="AJH161" s="8"/>
      <c r="AJI161" s="8"/>
      <c r="AJJ161" s="8"/>
      <c r="AJK161" s="8"/>
      <c r="AJL161" s="8"/>
      <c r="AJM161" s="8"/>
      <c r="AJN161" s="8"/>
      <c r="AJO161" s="8"/>
      <c r="AJP161" s="8"/>
      <c r="AJQ161" s="8"/>
      <c r="AJR161" s="8"/>
      <c r="AJS161" s="8"/>
      <c r="AJT161" s="8"/>
      <c r="AJU161" s="8"/>
      <c r="AJV161" s="8"/>
      <c r="AJW161" s="8"/>
      <c r="AJX161" s="8"/>
      <c r="AJY161" s="8"/>
      <c r="AJZ161" s="8"/>
      <c r="AKA161" s="8"/>
      <c r="AKB161" s="8"/>
      <c r="AKC161" s="8"/>
      <c r="AKD161" s="8"/>
      <c r="AKE161" s="8"/>
      <c r="AKF161" s="8"/>
      <c r="AKG161" s="8"/>
      <c r="AKH161" s="8"/>
      <c r="AKI161" s="8"/>
      <c r="AKJ161" s="8"/>
      <c r="AKK161" s="8"/>
      <c r="AKL161" s="8"/>
      <c r="AKM161" s="8"/>
      <c r="AKN161" s="8"/>
      <c r="AKO161" s="8"/>
      <c r="AKP161" s="8"/>
      <c r="AKQ161" s="8"/>
      <c r="AKR161" s="8"/>
      <c r="AKS161" s="8"/>
      <c r="AKT161" s="8"/>
      <c r="AKU161" s="8"/>
      <c r="AKV161" s="8"/>
      <c r="AKW161" s="8"/>
      <c r="AKX161" s="8"/>
      <c r="AKY161" s="8"/>
      <c r="AKZ161" s="8"/>
      <c r="ALA161" s="8"/>
      <c r="ALB161" s="8"/>
      <c r="ALC161" s="8"/>
      <c r="ALD161" s="8"/>
      <c r="ALE161" s="8"/>
      <c r="ALF161" s="8"/>
      <c r="ALG161" s="8"/>
      <c r="ALH161" s="8"/>
      <c r="ALI161" s="8"/>
      <c r="ALJ161" s="8"/>
      <c r="ALK161" s="8"/>
      <c r="ALL161" s="8"/>
      <c r="ALM161" s="8"/>
      <c r="ALN161" s="8"/>
      <c r="ALO161" s="8"/>
      <c r="ALP161" s="8"/>
      <c r="ALQ161" s="8"/>
      <c r="ALR161" s="8"/>
      <c r="ALS161" s="8"/>
      <c r="ALT161" s="8"/>
      <c r="ALU161" s="8"/>
      <c r="ALV161" s="8"/>
      <c r="ALW161" s="8"/>
      <c r="ALX161" s="8"/>
      <c r="ALY161" s="8"/>
      <c r="ALZ161" s="8"/>
      <c r="AMA161" s="8"/>
      <c r="AMB161" s="8"/>
      <c r="AMC161" s="8"/>
      <c r="AMD161" s="8"/>
      <c r="AME161" s="8"/>
    </row>
    <row r="162" spans="1:1019" s="158" customFormat="1" ht="15.75">
      <c r="A162" s="224"/>
      <c r="B162" s="225"/>
      <c r="C162" s="236"/>
      <c r="D162" s="236"/>
      <c r="E162" s="236"/>
      <c r="F162" s="237"/>
      <c r="G162" s="228"/>
      <c r="H162" s="238"/>
      <c r="I162" s="230" t="b">
        <f t="shared" si="32"/>
        <v>0</v>
      </c>
      <c r="J162" s="231" t="e">
        <f>VLOOKUP(G162,'3. Fiche prépa conv APL_RS'!$B$33:$H$39,IF(LEFT(A162,3)="PLS",6,IF(LEFT(A162,4)="PLUS",2,IF(LEFT(A162,4)="PLAI",4))))</f>
        <v>#N/A</v>
      </c>
      <c r="K162" s="232"/>
      <c r="L162" s="232"/>
      <c r="M162" s="233">
        <f t="shared" si="30"/>
        <v>0</v>
      </c>
      <c r="N162" s="234"/>
      <c r="O162" s="233" t="str">
        <f>IF($A162="PLAI-adapté",IF($M$8=2,VLOOKUP($N162,Données!$H$6:$L$11,5,0),VLOOKUP($N162,Données!$H$6:$L$11,4,0)),"")</f>
        <v/>
      </c>
      <c r="P162" s="235" t="str">
        <f t="shared" si="31"/>
        <v/>
      </c>
      <c r="Q162" s="403" t="str">
        <f t="shared" si="33"/>
        <v/>
      </c>
      <c r="R162" s="209"/>
      <c r="S162" s="15"/>
      <c r="T162" s="8"/>
      <c r="U162" s="8"/>
      <c r="V162" s="8"/>
      <c r="W162" s="8"/>
      <c r="X162" s="50"/>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c r="IJ162" s="8"/>
      <c r="IK162" s="8"/>
      <c r="IL162" s="8"/>
      <c r="IM162" s="8"/>
      <c r="IN162" s="8"/>
      <c r="IO162" s="8"/>
      <c r="IP162" s="8"/>
      <c r="IQ162" s="8"/>
      <c r="IR162" s="8"/>
      <c r="IS162" s="8"/>
      <c r="IT162" s="8"/>
      <c r="IU162" s="8"/>
      <c r="IV162" s="8"/>
      <c r="IW162" s="8"/>
      <c r="IX162" s="8"/>
      <c r="IY162" s="8"/>
      <c r="IZ162" s="8"/>
      <c r="JA162" s="8"/>
      <c r="JB162" s="8"/>
      <c r="JC162" s="8"/>
      <c r="JD162" s="8"/>
      <c r="JE162" s="8"/>
      <c r="JF162" s="8"/>
      <c r="JG162" s="8"/>
      <c r="JH162" s="8"/>
      <c r="JI162" s="8"/>
      <c r="JJ162" s="8"/>
      <c r="JK162" s="8"/>
      <c r="JL162" s="8"/>
      <c r="JM162" s="8"/>
      <c r="JN162" s="8"/>
      <c r="JO162" s="8"/>
      <c r="JP162" s="8"/>
      <c r="JQ162" s="8"/>
      <c r="JR162" s="8"/>
      <c r="JS162" s="8"/>
      <c r="JT162" s="8"/>
      <c r="JU162" s="8"/>
      <c r="JV162" s="8"/>
      <c r="JW162" s="8"/>
      <c r="JX162" s="8"/>
      <c r="JY162" s="8"/>
      <c r="JZ162" s="8"/>
      <c r="KA162" s="8"/>
      <c r="KB162" s="8"/>
      <c r="KC162" s="8"/>
      <c r="KD162" s="8"/>
      <c r="KE162" s="8"/>
      <c r="KF162" s="8"/>
      <c r="KG162" s="8"/>
      <c r="KH162" s="8"/>
      <c r="KI162" s="8"/>
      <c r="KJ162" s="8"/>
      <c r="KK162" s="8"/>
      <c r="KL162" s="8"/>
      <c r="KM162" s="8"/>
      <c r="KN162" s="8"/>
      <c r="KO162" s="8"/>
      <c r="KP162" s="8"/>
      <c r="KQ162" s="8"/>
      <c r="KR162" s="8"/>
      <c r="KS162" s="8"/>
      <c r="KT162" s="8"/>
      <c r="KU162" s="8"/>
      <c r="KV162" s="8"/>
      <c r="KW162" s="8"/>
      <c r="KX162" s="8"/>
      <c r="KY162" s="8"/>
      <c r="KZ162" s="8"/>
      <c r="LA162" s="8"/>
      <c r="LB162" s="8"/>
      <c r="LC162" s="8"/>
      <c r="LD162" s="8"/>
      <c r="LE162" s="8"/>
      <c r="LF162" s="8"/>
      <c r="LG162" s="8"/>
      <c r="LH162" s="8"/>
      <c r="LI162" s="8"/>
      <c r="LJ162" s="8"/>
      <c r="LK162" s="8"/>
      <c r="LL162" s="8"/>
      <c r="LM162" s="8"/>
      <c r="LN162" s="8"/>
      <c r="LO162" s="8"/>
      <c r="LP162" s="8"/>
      <c r="LQ162" s="8"/>
      <c r="LR162" s="8"/>
      <c r="LS162" s="8"/>
      <c r="LT162" s="8"/>
      <c r="LU162" s="8"/>
      <c r="LV162" s="8"/>
      <c r="LW162" s="8"/>
      <c r="LX162" s="8"/>
      <c r="LY162" s="8"/>
      <c r="LZ162" s="8"/>
      <c r="MA162" s="8"/>
      <c r="MB162" s="8"/>
      <c r="MC162" s="8"/>
      <c r="MD162" s="8"/>
      <c r="ME162" s="8"/>
      <c r="MF162" s="8"/>
      <c r="MG162" s="8"/>
      <c r="MH162" s="8"/>
      <c r="MI162" s="8"/>
      <c r="MJ162" s="8"/>
      <c r="MK162" s="8"/>
      <c r="ML162" s="8"/>
      <c r="MM162" s="8"/>
      <c r="MN162" s="8"/>
      <c r="MO162" s="8"/>
      <c r="MP162" s="8"/>
      <c r="MQ162" s="8"/>
      <c r="MR162" s="8"/>
      <c r="MS162" s="8"/>
      <c r="MT162" s="8"/>
      <c r="MU162" s="8"/>
      <c r="MV162" s="8"/>
      <c r="MW162" s="8"/>
      <c r="MX162" s="8"/>
      <c r="MY162" s="8"/>
      <c r="MZ162" s="8"/>
      <c r="NA162" s="8"/>
      <c r="NB162" s="8"/>
      <c r="NC162" s="8"/>
      <c r="ND162" s="8"/>
      <c r="NE162" s="8"/>
      <c r="NF162" s="8"/>
      <c r="NG162" s="8"/>
      <c r="NH162" s="8"/>
      <c r="NI162" s="8"/>
      <c r="NJ162" s="8"/>
      <c r="NK162" s="8"/>
      <c r="NL162" s="8"/>
      <c r="NM162" s="8"/>
      <c r="NN162" s="8"/>
      <c r="NO162" s="8"/>
      <c r="NP162" s="8"/>
      <c r="NQ162" s="8"/>
      <c r="NR162" s="8"/>
      <c r="NS162" s="8"/>
      <c r="NT162" s="8"/>
      <c r="NU162" s="8"/>
      <c r="NV162" s="8"/>
      <c r="NW162" s="8"/>
      <c r="NX162" s="8"/>
      <c r="NY162" s="8"/>
      <c r="NZ162" s="8"/>
      <c r="OA162" s="8"/>
      <c r="OB162" s="8"/>
      <c r="OC162" s="8"/>
      <c r="OD162" s="8"/>
      <c r="OE162" s="8"/>
      <c r="OF162" s="8"/>
      <c r="OG162" s="8"/>
      <c r="OH162" s="8"/>
      <c r="OI162" s="8"/>
      <c r="OJ162" s="8"/>
      <c r="OK162" s="8"/>
      <c r="OL162" s="8"/>
      <c r="OM162" s="8"/>
      <c r="ON162" s="8"/>
      <c r="OO162" s="8"/>
      <c r="OP162" s="8"/>
      <c r="OQ162" s="8"/>
      <c r="OR162" s="8"/>
      <c r="OS162" s="8"/>
      <c r="OT162" s="8"/>
      <c r="OU162" s="8"/>
      <c r="OV162" s="8"/>
      <c r="OW162" s="8"/>
      <c r="OX162" s="8"/>
      <c r="OY162" s="8"/>
      <c r="OZ162" s="8"/>
      <c r="PA162" s="8"/>
      <c r="PB162" s="8"/>
      <c r="PC162" s="8"/>
      <c r="PD162" s="8"/>
      <c r="PE162" s="8"/>
      <c r="PF162" s="8"/>
      <c r="PG162" s="8"/>
      <c r="PH162" s="8"/>
      <c r="PI162" s="8"/>
      <c r="PJ162" s="8"/>
      <c r="PK162" s="8"/>
      <c r="PL162" s="8"/>
      <c r="PM162" s="8"/>
      <c r="PN162" s="8"/>
      <c r="PO162" s="8"/>
      <c r="PP162" s="8"/>
      <c r="PQ162" s="8"/>
      <c r="PR162" s="8"/>
      <c r="PS162" s="8"/>
      <c r="PT162" s="8"/>
      <c r="PU162" s="8"/>
      <c r="PV162" s="8"/>
      <c r="PW162" s="8"/>
      <c r="PX162" s="8"/>
      <c r="PY162" s="8"/>
      <c r="PZ162" s="8"/>
      <c r="QA162" s="8"/>
      <c r="QB162" s="8"/>
      <c r="QC162" s="8"/>
      <c r="QD162" s="8"/>
      <c r="QE162" s="8"/>
      <c r="QF162" s="8"/>
      <c r="QG162" s="8"/>
      <c r="QH162" s="8"/>
      <c r="QI162" s="8"/>
      <c r="QJ162" s="8"/>
      <c r="QK162" s="8"/>
      <c r="QL162" s="8"/>
      <c r="QM162" s="8"/>
      <c r="QN162" s="8"/>
      <c r="QO162" s="8"/>
      <c r="QP162" s="8"/>
      <c r="QQ162" s="8"/>
      <c r="QR162" s="8"/>
      <c r="QS162" s="8"/>
      <c r="QT162" s="8"/>
      <c r="QU162" s="8"/>
      <c r="QV162" s="8"/>
      <c r="QW162" s="8"/>
      <c r="QX162" s="8"/>
      <c r="QY162" s="8"/>
      <c r="QZ162" s="8"/>
      <c r="RA162" s="8"/>
      <c r="RB162" s="8"/>
      <c r="RC162" s="8"/>
      <c r="RD162" s="8"/>
      <c r="RE162" s="8"/>
      <c r="RF162" s="8"/>
      <c r="RG162" s="8"/>
      <c r="RH162" s="8"/>
      <c r="RI162" s="8"/>
      <c r="RJ162" s="8"/>
      <c r="RK162" s="8"/>
      <c r="RL162" s="8"/>
      <c r="RM162" s="8"/>
      <c r="RN162" s="8"/>
      <c r="RO162" s="8"/>
      <c r="RP162" s="8"/>
      <c r="RQ162" s="8"/>
      <c r="RR162" s="8"/>
      <c r="RS162" s="8"/>
      <c r="RT162" s="8"/>
      <c r="RU162" s="8"/>
      <c r="RV162" s="8"/>
      <c r="RW162" s="8"/>
      <c r="RX162" s="8"/>
      <c r="RY162" s="8"/>
      <c r="RZ162" s="8"/>
      <c r="SA162" s="8"/>
      <c r="SB162" s="8"/>
      <c r="SC162" s="8"/>
      <c r="SD162" s="8"/>
      <c r="SE162" s="8"/>
      <c r="SF162" s="8"/>
      <c r="SG162" s="8"/>
      <c r="SH162" s="8"/>
      <c r="SI162" s="8"/>
      <c r="SJ162" s="8"/>
      <c r="SK162" s="8"/>
      <c r="SL162" s="8"/>
      <c r="SM162" s="8"/>
      <c r="SN162" s="8"/>
      <c r="SO162" s="8"/>
      <c r="SP162" s="8"/>
      <c r="SQ162" s="8"/>
      <c r="SR162" s="8"/>
      <c r="SS162" s="8"/>
      <c r="ST162" s="8"/>
      <c r="SU162" s="8"/>
      <c r="SV162" s="8"/>
      <c r="SW162" s="8"/>
      <c r="SX162" s="8"/>
      <c r="SY162" s="8"/>
      <c r="SZ162" s="8"/>
      <c r="TA162" s="8"/>
      <c r="TB162" s="8"/>
      <c r="TC162" s="8"/>
      <c r="TD162" s="8"/>
      <c r="TE162" s="8"/>
      <c r="TF162" s="8"/>
      <c r="TG162" s="8"/>
      <c r="TH162" s="8"/>
      <c r="TI162" s="8"/>
      <c r="TJ162" s="8"/>
      <c r="TK162" s="8"/>
      <c r="TL162" s="8"/>
      <c r="TM162" s="8"/>
      <c r="TN162" s="8"/>
      <c r="TO162" s="8"/>
      <c r="TP162" s="8"/>
      <c r="TQ162" s="8"/>
      <c r="TR162" s="8"/>
      <c r="TS162" s="8"/>
      <c r="TT162" s="8"/>
      <c r="TU162" s="8"/>
      <c r="TV162" s="8"/>
      <c r="TW162" s="8"/>
      <c r="TX162" s="8"/>
      <c r="TY162" s="8"/>
      <c r="TZ162" s="8"/>
      <c r="UA162" s="8"/>
      <c r="UB162" s="8"/>
      <c r="UC162" s="8"/>
      <c r="UD162" s="8"/>
      <c r="UE162" s="8"/>
      <c r="UF162" s="8"/>
      <c r="UG162" s="8"/>
      <c r="UH162" s="8"/>
      <c r="UI162" s="8"/>
      <c r="UJ162" s="8"/>
      <c r="UK162" s="8"/>
      <c r="UL162" s="8"/>
      <c r="UM162" s="8"/>
      <c r="UN162" s="8"/>
      <c r="UO162" s="8"/>
      <c r="UP162" s="8"/>
      <c r="UQ162" s="8"/>
      <c r="UR162" s="8"/>
      <c r="US162" s="8"/>
      <c r="UT162" s="8"/>
      <c r="UU162" s="8"/>
      <c r="UV162" s="8"/>
      <c r="UW162" s="8"/>
      <c r="UX162" s="8"/>
      <c r="UY162" s="8"/>
      <c r="UZ162" s="8"/>
      <c r="VA162" s="8"/>
      <c r="VB162" s="8"/>
      <c r="VC162" s="8"/>
      <c r="VD162" s="8"/>
      <c r="VE162" s="8"/>
      <c r="VF162" s="8"/>
      <c r="VG162" s="8"/>
      <c r="VH162" s="8"/>
      <c r="VI162" s="8"/>
      <c r="VJ162" s="8"/>
      <c r="VK162" s="8"/>
      <c r="VL162" s="8"/>
      <c r="VM162" s="8"/>
      <c r="VN162" s="8"/>
      <c r="VO162" s="8"/>
      <c r="VP162" s="8"/>
      <c r="VQ162" s="8"/>
      <c r="VR162" s="8"/>
      <c r="VS162" s="8"/>
      <c r="VT162" s="8"/>
      <c r="VU162" s="8"/>
      <c r="VV162" s="8"/>
      <c r="VW162" s="8"/>
      <c r="VX162" s="8"/>
      <c r="VY162" s="8"/>
      <c r="VZ162" s="8"/>
      <c r="WA162" s="8"/>
      <c r="WB162" s="8"/>
      <c r="WC162" s="8"/>
      <c r="WD162" s="8"/>
      <c r="WE162" s="8"/>
      <c r="WF162" s="8"/>
      <c r="WG162" s="8"/>
      <c r="WH162" s="8"/>
      <c r="WI162" s="8"/>
      <c r="WJ162" s="8"/>
      <c r="WK162" s="8"/>
      <c r="WL162" s="8"/>
      <c r="WM162" s="8"/>
      <c r="WN162" s="8"/>
      <c r="WO162" s="8"/>
      <c r="WP162" s="8"/>
      <c r="WQ162" s="8"/>
      <c r="WR162" s="8"/>
      <c r="WS162" s="8"/>
      <c r="WT162" s="8"/>
      <c r="WU162" s="8"/>
      <c r="WV162" s="8"/>
      <c r="WW162" s="8"/>
      <c r="WX162" s="8"/>
      <c r="WY162" s="8"/>
      <c r="WZ162" s="8"/>
      <c r="XA162" s="8"/>
      <c r="XB162" s="8"/>
      <c r="XC162" s="8"/>
      <c r="XD162" s="8"/>
      <c r="XE162" s="8"/>
      <c r="XF162" s="8"/>
      <c r="XG162" s="8"/>
      <c r="XH162" s="8"/>
      <c r="XI162" s="8"/>
      <c r="XJ162" s="8"/>
      <c r="XK162" s="8"/>
      <c r="XL162" s="8"/>
      <c r="XM162" s="8"/>
      <c r="XN162" s="8"/>
      <c r="XO162" s="8"/>
      <c r="XP162" s="8"/>
      <c r="XQ162" s="8"/>
      <c r="XR162" s="8"/>
      <c r="XS162" s="8"/>
      <c r="XT162" s="8"/>
      <c r="XU162" s="8"/>
      <c r="XV162" s="8"/>
      <c r="XW162" s="8"/>
      <c r="XX162" s="8"/>
      <c r="XY162" s="8"/>
      <c r="XZ162" s="8"/>
      <c r="YA162" s="8"/>
      <c r="YB162" s="8"/>
      <c r="YC162" s="8"/>
      <c r="YD162" s="8"/>
      <c r="YE162" s="8"/>
      <c r="YF162" s="8"/>
      <c r="YG162" s="8"/>
      <c r="YH162" s="8"/>
      <c r="YI162" s="8"/>
      <c r="YJ162" s="8"/>
      <c r="YK162" s="8"/>
      <c r="YL162" s="8"/>
      <c r="YM162" s="8"/>
      <c r="YN162" s="8"/>
      <c r="YO162" s="8"/>
      <c r="YP162" s="8"/>
      <c r="YQ162" s="8"/>
      <c r="YR162" s="8"/>
      <c r="YS162" s="8"/>
      <c r="YT162" s="8"/>
      <c r="YU162" s="8"/>
      <c r="YV162" s="8"/>
      <c r="YW162" s="8"/>
      <c r="YX162" s="8"/>
      <c r="YY162" s="8"/>
      <c r="YZ162" s="8"/>
      <c r="ZA162" s="8"/>
      <c r="ZB162" s="8"/>
      <c r="ZC162" s="8"/>
      <c r="ZD162" s="8"/>
      <c r="ZE162" s="8"/>
      <c r="ZF162" s="8"/>
      <c r="ZG162" s="8"/>
      <c r="ZH162" s="8"/>
      <c r="ZI162" s="8"/>
      <c r="ZJ162" s="8"/>
      <c r="ZK162" s="8"/>
      <c r="ZL162" s="8"/>
      <c r="ZM162" s="8"/>
      <c r="ZN162" s="8"/>
      <c r="ZO162" s="8"/>
      <c r="ZP162" s="8"/>
      <c r="ZQ162" s="8"/>
      <c r="ZR162" s="8"/>
      <c r="ZS162" s="8"/>
      <c r="ZT162" s="8"/>
      <c r="ZU162" s="8"/>
      <c r="ZV162" s="8"/>
      <c r="ZW162" s="8"/>
      <c r="ZX162" s="8"/>
      <c r="ZY162" s="8"/>
      <c r="ZZ162" s="8"/>
      <c r="AAA162" s="8"/>
      <c r="AAB162" s="8"/>
      <c r="AAC162" s="8"/>
      <c r="AAD162" s="8"/>
      <c r="AAE162" s="8"/>
      <c r="AAF162" s="8"/>
      <c r="AAG162" s="8"/>
      <c r="AAH162" s="8"/>
      <c r="AAI162" s="8"/>
      <c r="AAJ162" s="8"/>
      <c r="AAK162" s="8"/>
      <c r="AAL162" s="8"/>
      <c r="AAM162" s="8"/>
      <c r="AAN162" s="8"/>
      <c r="AAO162" s="8"/>
      <c r="AAP162" s="8"/>
      <c r="AAQ162" s="8"/>
      <c r="AAR162" s="8"/>
      <c r="AAS162" s="8"/>
      <c r="AAT162" s="8"/>
      <c r="AAU162" s="8"/>
      <c r="AAV162" s="8"/>
      <c r="AAW162" s="8"/>
      <c r="AAX162" s="8"/>
      <c r="AAY162" s="8"/>
      <c r="AAZ162" s="8"/>
      <c r="ABA162" s="8"/>
      <c r="ABB162" s="8"/>
      <c r="ABC162" s="8"/>
      <c r="ABD162" s="8"/>
      <c r="ABE162" s="8"/>
      <c r="ABF162" s="8"/>
      <c r="ABG162" s="8"/>
      <c r="ABH162" s="8"/>
      <c r="ABI162" s="8"/>
      <c r="ABJ162" s="8"/>
      <c r="ABK162" s="8"/>
      <c r="ABL162" s="8"/>
      <c r="ABM162" s="8"/>
      <c r="ABN162" s="8"/>
      <c r="ABO162" s="8"/>
      <c r="ABP162" s="8"/>
      <c r="ABQ162" s="8"/>
      <c r="ABR162" s="8"/>
      <c r="ABS162" s="8"/>
      <c r="ABT162" s="8"/>
      <c r="ABU162" s="8"/>
      <c r="ABV162" s="8"/>
      <c r="ABW162" s="8"/>
      <c r="ABX162" s="8"/>
      <c r="ABY162" s="8"/>
      <c r="ABZ162" s="8"/>
      <c r="ACA162" s="8"/>
      <c r="ACB162" s="8"/>
      <c r="ACC162" s="8"/>
      <c r="ACD162" s="8"/>
      <c r="ACE162" s="8"/>
      <c r="ACF162" s="8"/>
      <c r="ACG162" s="8"/>
      <c r="ACH162" s="8"/>
      <c r="ACI162" s="8"/>
      <c r="ACJ162" s="8"/>
      <c r="ACK162" s="8"/>
      <c r="ACL162" s="8"/>
      <c r="ACM162" s="8"/>
      <c r="ACN162" s="8"/>
      <c r="ACO162" s="8"/>
      <c r="ACP162" s="8"/>
      <c r="ACQ162" s="8"/>
      <c r="ACR162" s="8"/>
      <c r="ACS162" s="8"/>
      <c r="ACT162" s="8"/>
      <c r="ACU162" s="8"/>
      <c r="ACV162" s="8"/>
      <c r="ACW162" s="8"/>
      <c r="ACX162" s="8"/>
      <c r="ACY162" s="8"/>
      <c r="ACZ162" s="8"/>
      <c r="ADA162" s="8"/>
      <c r="ADB162" s="8"/>
      <c r="ADC162" s="8"/>
      <c r="ADD162" s="8"/>
      <c r="ADE162" s="8"/>
      <c r="ADF162" s="8"/>
      <c r="ADG162" s="8"/>
      <c r="ADH162" s="8"/>
      <c r="ADI162" s="8"/>
      <c r="ADJ162" s="8"/>
      <c r="ADK162" s="8"/>
      <c r="ADL162" s="8"/>
      <c r="ADM162" s="8"/>
      <c r="ADN162" s="8"/>
      <c r="ADO162" s="8"/>
      <c r="ADP162" s="8"/>
      <c r="ADQ162" s="8"/>
      <c r="ADR162" s="8"/>
      <c r="ADS162" s="8"/>
      <c r="ADT162" s="8"/>
      <c r="ADU162" s="8"/>
      <c r="ADV162" s="8"/>
      <c r="ADW162" s="8"/>
      <c r="ADX162" s="8"/>
      <c r="ADY162" s="8"/>
      <c r="ADZ162" s="8"/>
      <c r="AEA162" s="8"/>
      <c r="AEB162" s="8"/>
      <c r="AEC162" s="8"/>
      <c r="AED162" s="8"/>
      <c r="AEE162" s="8"/>
      <c r="AEF162" s="8"/>
      <c r="AEG162" s="8"/>
      <c r="AEH162" s="8"/>
      <c r="AEI162" s="8"/>
      <c r="AEJ162" s="8"/>
      <c r="AEK162" s="8"/>
      <c r="AEL162" s="8"/>
      <c r="AEM162" s="8"/>
      <c r="AEN162" s="8"/>
      <c r="AEO162" s="8"/>
      <c r="AEP162" s="8"/>
      <c r="AEQ162" s="8"/>
      <c r="AER162" s="8"/>
      <c r="AES162" s="8"/>
      <c r="AET162" s="8"/>
      <c r="AEU162" s="8"/>
      <c r="AEV162" s="8"/>
      <c r="AEW162" s="8"/>
      <c r="AEX162" s="8"/>
      <c r="AEY162" s="8"/>
      <c r="AEZ162" s="8"/>
      <c r="AFA162" s="8"/>
      <c r="AFB162" s="8"/>
      <c r="AFC162" s="8"/>
      <c r="AFD162" s="8"/>
      <c r="AFE162" s="8"/>
      <c r="AFF162" s="8"/>
      <c r="AFG162" s="8"/>
      <c r="AFH162" s="8"/>
      <c r="AFI162" s="8"/>
      <c r="AFJ162" s="8"/>
      <c r="AFK162" s="8"/>
      <c r="AFL162" s="8"/>
      <c r="AFM162" s="8"/>
      <c r="AFN162" s="8"/>
      <c r="AFO162" s="8"/>
      <c r="AFP162" s="8"/>
      <c r="AFQ162" s="8"/>
      <c r="AFR162" s="8"/>
      <c r="AFS162" s="8"/>
      <c r="AFT162" s="8"/>
      <c r="AFU162" s="8"/>
      <c r="AFV162" s="8"/>
      <c r="AFW162" s="8"/>
      <c r="AFX162" s="8"/>
      <c r="AFY162" s="8"/>
      <c r="AFZ162" s="8"/>
      <c r="AGA162" s="8"/>
      <c r="AGB162" s="8"/>
      <c r="AGC162" s="8"/>
      <c r="AGD162" s="8"/>
      <c r="AGE162" s="8"/>
      <c r="AGF162" s="8"/>
      <c r="AGG162" s="8"/>
      <c r="AGH162" s="8"/>
      <c r="AGI162" s="8"/>
      <c r="AGJ162" s="8"/>
      <c r="AGK162" s="8"/>
      <c r="AGL162" s="8"/>
      <c r="AGM162" s="8"/>
      <c r="AGN162" s="8"/>
      <c r="AGO162" s="8"/>
      <c r="AGP162" s="8"/>
      <c r="AGQ162" s="8"/>
      <c r="AGR162" s="8"/>
      <c r="AGS162" s="8"/>
      <c r="AGT162" s="8"/>
      <c r="AGU162" s="8"/>
      <c r="AGV162" s="8"/>
      <c r="AGW162" s="8"/>
      <c r="AGX162" s="8"/>
      <c r="AGY162" s="8"/>
      <c r="AGZ162" s="8"/>
      <c r="AHA162" s="8"/>
      <c r="AHB162" s="8"/>
      <c r="AHC162" s="8"/>
      <c r="AHD162" s="8"/>
      <c r="AHE162" s="8"/>
      <c r="AHF162" s="8"/>
      <c r="AHG162" s="8"/>
      <c r="AHH162" s="8"/>
      <c r="AHI162" s="8"/>
      <c r="AHJ162" s="8"/>
      <c r="AHK162" s="8"/>
      <c r="AHL162" s="8"/>
      <c r="AHM162" s="8"/>
      <c r="AHN162" s="8"/>
      <c r="AHO162" s="8"/>
      <c r="AHP162" s="8"/>
      <c r="AHQ162" s="8"/>
      <c r="AHR162" s="8"/>
      <c r="AHS162" s="8"/>
      <c r="AHT162" s="8"/>
      <c r="AHU162" s="8"/>
      <c r="AHV162" s="8"/>
      <c r="AHW162" s="8"/>
      <c r="AHX162" s="8"/>
      <c r="AHY162" s="8"/>
      <c r="AHZ162" s="8"/>
      <c r="AIA162" s="8"/>
      <c r="AIB162" s="8"/>
      <c r="AIC162" s="8"/>
      <c r="AID162" s="8"/>
      <c r="AIE162" s="8"/>
      <c r="AIF162" s="8"/>
      <c r="AIG162" s="8"/>
      <c r="AIH162" s="8"/>
      <c r="AII162" s="8"/>
      <c r="AIJ162" s="8"/>
      <c r="AIK162" s="8"/>
      <c r="AIL162" s="8"/>
      <c r="AIM162" s="8"/>
      <c r="AIN162" s="8"/>
      <c r="AIO162" s="8"/>
      <c r="AIP162" s="8"/>
      <c r="AIQ162" s="8"/>
      <c r="AIR162" s="8"/>
      <c r="AIS162" s="8"/>
      <c r="AIT162" s="8"/>
      <c r="AIU162" s="8"/>
      <c r="AIV162" s="8"/>
      <c r="AIW162" s="8"/>
      <c r="AIX162" s="8"/>
      <c r="AIY162" s="8"/>
      <c r="AIZ162" s="8"/>
      <c r="AJA162" s="8"/>
      <c r="AJB162" s="8"/>
      <c r="AJC162" s="8"/>
      <c r="AJD162" s="8"/>
      <c r="AJE162" s="8"/>
      <c r="AJF162" s="8"/>
      <c r="AJG162" s="8"/>
      <c r="AJH162" s="8"/>
      <c r="AJI162" s="8"/>
      <c r="AJJ162" s="8"/>
      <c r="AJK162" s="8"/>
      <c r="AJL162" s="8"/>
      <c r="AJM162" s="8"/>
      <c r="AJN162" s="8"/>
      <c r="AJO162" s="8"/>
      <c r="AJP162" s="8"/>
      <c r="AJQ162" s="8"/>
      <c r="AJR162" s="8"/>
      <c r="AJS162" s="8"/>
      <c r="AJT162" s="8"/>
      <c r="AJU162" s="8"/>
      <c r="AJV162" s="8"/>
      <c r="AJW162" s="8"/>
      <c r="AJX162" s="8"/>
      <c r="AJY162" s="8"/>
      <c r="AJZ162" s="8"/>
      <c r="AKA162" s="8"/>
      <c r="AKB162" s="8"/>
      <c r="AKC162" s="8"/>
      <c r="AKD162" s="8"/>
      <c r="AKE162" s="8"/>
      <c r="AKF162" s="8"/>
      <c r="AKG162" s="8"/>
      <c r="AKH162" s="8"/>
      <c r="AKI162" s="8"/>
      <c r="AKJ162" s="8"/>
      <c r="AKK162" s="8"/>
      <c r="AKL162" s="8"/>
      <c r="AKM162" s="8"/>
      <c r="AKN162" s="8"/>
      <c r="AKO162" s="8"/>
      <c r="AKP162" s="8"/>
      <c r="AKQ162" s="8"/>
      <c r="AKR162" s="8"/>
      <c r="AKS162" s="8"/>
      <c r="AKT162" s="8"/>
      <c r="AKU162" s="8"/>
      <c r="AKV162" s="8"/>
      <c r="AKW162" s="8"/>
      <c r="AKX162" s="8"/>
      <c r="AKY162" s="8"/>
      <c r="AKZ162" s="8"/>
      <c r="ALA162" s="8"/>
      <c r="ALB162" s="8"/>
      <c r="ALC162" s="8"/>
      <c r="ALD162" s="8"/>
      <c r="ALE162" s="8"/>
      <c r="ALF162" s="8"/>
      <c r="ALG162" s="8"/>
      <c r="ALH162" s="8"/>
      <c r="ALI162" s="8"/>
      <c r="ALJ162" s="8"/>
      <c r="ALK162" s="8"/>
      <c r="ALL162" s="8"/>
      <c r="ALM162" s="8"/>
      <c r="ALN162" s="8"/>
      <c r="ALO162" s="8"/>
      <c r="ALP162" s="8"/>
      <c r="ALQ162" s="8"/>
      <c r="ALR162" s="8"/>
      <c r="ALS162" s="8"/>
      <c r="ALT162" s="8"/>
      <c r="ALU162" s="8"/>
      <c r="ALV162" s="8"/>
      <c r="ALW162" s="8"/>
      <c r="ALX162" s="8"/>
      <c r="ALY162" s="8"/>
      <c r="ALZ162" s="8"/>
      <c r="AMA162" s="8"/>
      <c r="AMB162" s="8"/>
      <c r="AMC162" s="8"/>
      <c r="AMD162" s="8"/>
      <c r="AME162" s="8"/>
    </row>
    <row r="163" spans="1:1019" s="158" customFormat="1" ht="15.75">
      <c r="A163" s="224"/>
      <c r="B163" s="225"/>
      <c r="C163" s="236"/>
      <c r="D163" s="236"/>
      <c r="E163" s="236"/>
      <c r="F163" s="237"/>
      <c r="G163" s="228"/>
      <c r="H163" s="238"/>
      <c r="I163" s="230" t="b">
        <f t="shared" si="32"/>
        <v>0</v>
      </c>
      <c r="J163" s="231" t="e">
        <f>VLOOKUP(G163,'3. Fiche prépa conv APL_RS'!$B$33:$H$39,IF(LEFT(A163,3)="PLS",6,IF(LEFT(A163,4)="PLUS",2,IF(LEFT(A163,4)="PLAI",4))))</f>
        <v>#N/A</v>
      </c>
      <c r="K163" s="232"/>
      <c r="L163" s="232"/>
      <c r="M163" s="233">
        <f t="shared" si="30"/>
        <v>0</v>
      </c>
      <c r="N163" s="234"/>
      <c r="O163" s="233" t="str">
        <f>IF($A163="PLAI-adapté",IF($M$8=2,VLOOKUP($N163,Données!$H$6:$L$11,5,0),VLOOKUP($N163,Données!$H$6:$L$11,4,0)),"")</f>
        <v/>
      </c>
      <c r="P163" s="235" t="str">
        <f t="shared" si="31"/>
        <v/>
      </c>
      <c r="Q163" s="403" t="str">
        <f t="shared" si="33"/>
        <v/>
      </c>
      <c r="R163" s="209"/>
      <c r="S163" s="15"/>
      <c r="T163" s="8"/>
      <c r="U163" s="8"/>
      <c r="V163" s="8"/>
      <c r="W163" s="8"/>
      <c r="X163" s="50"/>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c r="IX163" s="8"/>
      <c r="IY163" s="8"/>
      <c r="IZ163" s="8"/>
      <c r="JA163" s="8"/>
      <c r="JB163" s="8"/>
      <c r="JC163" s="8"/>
      <c r="JD163" s="8"/>
      <c r="JE163" s="8"/>
      <c r="JF163" s="8"/>
      <c r="JG163" s="8"/>
      <c r="JH163" s="8"/>
      <c r="JI163" s="8"/>
      <c r="JJ163" s="8"/>
      <c r="JK163" s="8"/>
      <c r="JL163" s="8"/>
      <c r="JM163" s="8"/>
      <c r="JN163" s="8"/>
      <c r="JO163" s="8"/>
      <c r="JP163" s="8"/>
      <c r="JQ163" s="8"/>
      <c r="JR163" s="8"/>
      <c r="JS163" s="8"/>
      <c r="JT163" s="8"/>
      <c r="JU163" s="8"/>
      <c r="JV163" s="8"/>
      <c r="JW163" s="8"/>
      <c r="JX163" s="8"/>
      <c r="JY163" s="8"/>
      <c r="JZ163" s="8"/>
      <c r="KA163" s="8"/>
      <c r="KB163" s="8"/>
      <c r="KC163" s="8"/>
      <c r="KD163" s="8"/>
      <c r="KE163" s="8"/>
      <c r="KF163" s="8"/>
      <c r="KG163" s="8"/>
      <c r="KH163" s="8"/>
      <c r="KI163" s="8"/>
      <c r="KJ163" s="8"/>
      <c r="KK163" s="8"/>
      <c r="KL163" s="8"/>
      <c r="KM163" s="8"/>
      <c r="KN163" s="8"/>
      <c r="KO163" s="8"/>
      <c r="KP163" s="8"/>
      <c r="KQ163" s="8"/>
      <c r="KR163" s="8"/>
      <c r="KS163" s="8"/>
      <c r="KT163" s="8"/>
      <c r="KU163" s="8"/>
      <c r="KV163" s="8"/>
      <c r="KW163" s="8"/>
      <c r="KX163" s="8"/>
      <c r="KY163" s="8"/>
      <c r="KZ163" s="8"/>
      <c r="LA163" s="8"/>
      <c r="LB163" s="8"/>
      <c r="LC163" s="8"/>
      <c r="LD163" s="8"/>
      <c r="LE163" s="8"/>
      <c r="LF163" s="8"/>
      <c r="LG163" s="8"/>
      <c r="LH163" s="8"/>
      <c r="LI163" s="8"/>
      <c r="LJ163" s="8"/>
      <c r="LK163" s="8"/>
      <c r="LL163" s="8"/>
      <c r="LM163" s="8"/>
      <c r="LN163" s="8"/>
      <c r="LO163" s="8"/>
      <c r="LP163" s="8"/>
      <c r="LQ163" s="8"/>
      <c r="LR163" s="8"/>
      <c r="LS163" s="8"/>
      <c r="LT163" s="8"/>
      <c r="LU163" s="8"/>
      <c r="LV163" s="8"/>
      <c r="LW163" s="8"/>
      <c r="LX163" s="8"/>
      <c r="LY163" s="8"/>
      <c r="LZ163" s="8"/>
      <c r="MA163" s="8"/>
      <c r="MB163" s="8"/>
      <c r="MC163" s="8"/>
      <c r="MD163" s="8"/>
      <c r="ME163" s="8"/>
      <c r="MF163" s="8"/>
      <c r="MG163" s="8"/>
      <c r="MH163" s="8"/>
      <c r="MI163" s="8"/>
      <c r="MJ163" s="8"/>
      <c r="MK163" s="8"/>
      <c r="ML163" s="8"/>
      <c r="MM163" s="8"/>
      <c r="MN163" s="8"/>
      <c r="MO163" s="8"/>
      <c r="MP163" s="8"/>
      <c r="MQ163" s="8"/>
      <c r="MR163" s="8"/>
      <c r="MS163" s="8"/>
      <c r="MT163" s="8"/>
      <c r="MU163" s="8"/>
      <c r="MV163" s="8"/>
      <c r="MW163" s="8"/>
      <c r="MX163" s="8"/>
      <c r="MY163" s="8"/>
      <c r="MZ163" s="8"/>
      <c r="NA163" s="8"/>
      <c r="NB163" s="8"/>
      <c r="NC163" s="8"/>
      <c r="ND163" s="8"/>
      <c r="NE163" s="8"/>
      <c r="NF163" s="8"/>
      <c r="NG163" s="8"/>
      <c r="NH163" s="8"/>
      <c r="NI163" s="8"/>
      <c r="NJ163" s="8"/>
      <c r="NK163" s="8"/>
      <c r="NL163" s="8"/>
      <c r="NM163" s="8"/>
      <c r="NN163" s="8"/>
      <c r="NO163" s="8"/>
      <c r="NP163" s="8"/>
      <c r="NQ163" s="8"/>
      <c r="NR163" s="8"/>
      <c r="NS163" s="8"/>
      <c r="NT163" s="8"/>
      <c r="NU163" s="8"/>
      <c r="NV163" s="8"/>
      <c r="NW163" s="8"/>
      <c r="NX163" s="8"/>
      <c r="NY163" s="8"/>
      <c r="NZ163" s="8"/>
      <c r="OA163" s="8"/>
      <c r="OB163" s="8"/>
      <c r="OC163" s="8"/>
      <c r="OD163" s="8"/>
      <c r="OE163" s="8"/>
      <c r="OF163" s="8"/>
      <c r="OG163" s="8"/>
      <c r="OH163" s="8"/>
      <c r="OI163" s="8"/>
      <c r="OJ163" s="8"/>
      <c r="OK163" s="8"/>
      <c r="OL163" s="8"/>
      <c r="OM163" s="8"/>
      <c r="ON163" s="8"/>
      <c r="OO163" s="8"/>
      <c r="OP163" s="8"/>
      <c r="OQ163" s="8"/>
      <c r="OR163" s="8"/>
      <c r="OS163" s="8"/>
      <c r="OT163" s="8"/>
      <c r="OU163" s="8"/>
      <c r="OV163" s="8"/>
      <c r="OW163" s="8"/>
      <c r="OX163" s="8"/>
      <c r="OY163" s="8"/>
      <c r="OZ163" s="8"/>
      <c r="PA163" s="8"/>
      <c r="PB163" s="8"/>
      <c r="PC163" s="8"/>
      <c r="PD163" s="8"/>
      <c r="PE163" s="8"/>
      <c r="PF163" s="8"/>
      <c r="PG163" s="8"/>
      <c r="PH163" s="8"/>
      <c r="PI163" s="8"/>
      <c r="PJ163" s="8"/>
      <c r="PK163" s="8"/>
      <c r="PL163" s="8"/>
      <c r="PM163" s="8"/>
      <c r="PN163" s="8"/>
      <c r="PO163" s="8"/>
      <c r="PP163" s="8"/>
      <c r="PQ163" s="8"/>
      <c r="PR163" s="8"/>
      <c r="PS163" s="8"/>
      <c r="PT163" s="8"/>
      <c r="PU163" s="8"/>
      <c r="PV163" s="8"/>
      <c r="PW163" s="8"/>
      <c r="PX163" s="8"/>
      <c r="PY163" s="8"/>
      <c r="PZ163" s="8"/>
      <c r="QA163" s="8"/>
      <c r="QB163" s="8"/>
      <c r="QC163" s="8"/>
      <c r="QD163" s="8"/>
      <c r="QE163" s="8"/>
      <c r="QF163" s="8"/>
      <c r="QG163" s="8"/>
      <c r="QH163" s="8"/>
      <c r="QI163" s="8"/>
      <c r="QJ163" s="8"/>
      <c r="QK163" s="8"/>
      <c r="QL163" s="8"/>
      <c r="QM163" s="8"/>
      <c r="QN163" s="8"/>
      <c r="QO163" s="8"/>
      <c r="QP163" s="8"/>
      <c r="QQ163" s="8"/>
      <c r="QR163" s="8"/>
      <c r="QS163" s="8"/>
      <c r="QT163" s="8"/>
      <c r="QU163" s="8"/>
      <c r="QV163" s="8"/>
      <c r="QW163" s="8"/>
      <c r="QX163" s="8"/>
      <c r="QY163" s="8"/>
      <c r="QZ163" s="8"/>
      <c r="RA163" s="8"/>
      <c r="RB163" s="8"/>
      <c r="RC163" s="8"/>
      <c r="RD163" s="8"/>
      <c r="RE163" s="8"/>
      <c r="RF163" s="8"/>
      <c r="RG163" s="8"/>
      <c r="RH163" s="8"/>
      <c r="RI163" s="8"/>
      <c r="RJ163" s="8"/>
      <c r="RK163" s="8"/>
      <c r="RL163" s="8"/>
      <c r="RM163" s="8"/>
      <c r="RN163" s="8"/>
      <c r="RO163" s="8"/>
      <c r="RP163" s="8"/>
      <c r="RQ163" s="8"/>
      <c r="RR163" s="8"/>
      <c r="RS163" s="8"/>
      <c r="RT163" s="8"/>
      <c r="RU163" s="8"/>
      <c r="RV163" s="8"/>
      <c r="RW163" s="8"/>
      <c r="RX163" s="8"/>
      <c r="RY163" s="8"/>
      <c r="RZ163" s="8"/>
      <c r="SA163" s="8"/>
      <c r="SB163" s="8"/>
      <c r="SC163" s="8"/>
      <c r="SD163" s="8"/>
      <c r="SE163" s="8"/>
      <c r="SF163" s="8"/>
      <c r="SG163" s="8"/>
      <c r="SH163" s="8"/>
      <c r="SI163" s="8"/>
      <c r="SJ163" s="8"/>
      <c r="SK163" s="8"/>
      <c r="SL163" s="8"/>
      <c r="SM163" s="8"/>
      <c r="SN163" s="8"/>
      <c r="SO163" s="8"/>
      <c r="SP163" s="8"/>
      <c r="SQ163" s="8"/>
      <c r="SR163" s="8"/>
      <c r="SS163" s="8"/>
      <c r="ST163" s="8"/>
      <c r="SU163" s="8"/>
      <c r="SV163" s="8"/>
      <c r="SW163" s="8"/>
      <c r="SX163" s="8"/>
      <c r="SY163" s="8"/>
      <c r="SZ163" s="8"/>
      <c r="TA163" s="8"/>
      <c r="TB163" s="8"/>
      <c r="TC163" s="8"/>
      <c r="TD163" s="8"/>
      <c r="TE163" s="8"/>
      <c r="TF163" s="8"/>
      <c r="TG163" s="8"/>
      <c r="TH163" s="8"/>
      <c r="TI163" s="8"/>
      <c r="TJ163" s="8"/>
      <c r="TK163" s="8"/>
      <c r="TL163" s="8"/>
      <c r="TM163" s="8"/>
      <c r="TN163" s="8"/>
      <c r="TO163" s="8"/>
      <c r="TP163" s="8"/>
      <c r="TQ163" s="8"/>
      <c r="TR163" s="8"/>
      <c r="TS163" s="8"/>
      <c r="TT163" s="8"/>
      <c r="TU163" s="8"/>
      <c r="TV163" s="8"/>
      <c r="TW163" s="8"/>
      <c r="TX163" s="8"/>
      <c r="TY163" s="8"/>
      <c r="TZ163" s="8"/>
      <c r="UA163" s="8"/>
      <c r="UB163" s="8"/>
      <c r="UC163" s="8"/>
      <c r="UD163" s="8"/>
      <c r="UE163" s="8"/>
      <c r="UF163" s="8"/>
      <c r="UG163" s="8"/>
      <c r="UH163" s="8"/>
      <c r="UI163" s="8"/>
      <c r="UJ163" s="8"/>
      <c r="UK163" s="8"/>
      <c r="UL163" s="8"/>
      <c r="UM163" s="8"/>
      <c r="UN163" s="8"/>
      <c r="UO163" s="8"/>
      <c r="UP163" s="8"/>
      <c r="UQ163" s="8"/>
      <c r="UR163" s="8"/>
      <c r="US163" s="8"/>
      <c r="UT163" s="8"/>
      <c r="UU163" s="8"/>
      <c r="UV163" s="8"/>
      <c r="UW163" s="8"/>
      <c r="UX163" s="8"/>
      <c r="UY163" s="8"/>
      <c r="UZ163" s="8"/>
      <c r="VA163" s="8"/>
      <c r="VB163" s="8"/>
      <c r="VC163" s="8"/>
      <c r="VD163" s="8"/>
      <c r="VE163" s="8"/>
      <c r="VF163" s="8"/>
      <c r="VG163" s="8"/>
      <c r="VH163" s="8"/>
      <c r="VI163" s="8"/>
      <c r="VJ163" s="8"/>
      <c r="VK163" s="8"/>
      <c r="VL163" s="8"/>
      <c r="VM163" s="8"/>
      <c r="VN163" s="8"/>
      <c r="VO163" s="8"/>
      <c r="VP163" s="8"/>
      <c r="VQ163" s="8"/>
      <c r="VR163" s="8"/>
      <c r="VS163" s="8"/>
      <c r="VT163" s="8"/>
      <c r="VU163" s="8"/>
      <c r="VV163" s="8"/>
      <c r="VW163" s="8"/>
      <c r="VX163" s="8"/>
      <c r="VY163" s="8"/>
      <c r="VZ163" s="8"/>
      <c r="WA163" s="8"/>
      <c r="WB163" s="8"/>
      <c r="WC163" s="8"/>
      <c r="WD163" s="8"/>
      <c r="WE163" s="8"/>
      <c r="WF163" s="8"/>
      <c r="WG163" s="8"/>
      <c r="WH163" s="8"/>
      <c r="WI163" s="8"/>
      <c r="WJ163" s="8"/>
      <c r="WK163" s="8"/>
      <c r="WL163" s="8"/>
      <c r="WM163" s="8"/>
      <c r="WN163" s="8"/>
      <c r="WO163" s="8"/>
      <c r="WP163" s="8"/>
      <c r="WQ163" s="8"/>
      <c r="WR163" s="8"/>
      <c r="WS163" s="8"/>
      <c r="WT163" s="8"/>
      <c r="WU163" s="8"/>
      <c r="WV163" s="8"/>
      <c r="WW163" s="8"/>
      <c r="WX163" s="8"/>
      <c r="WY163" s="8"/>
      <c r="WZ163" s="8"/>
      <c r="XA163" s="8"/>
      <c r="XB163" s="8"/>
      <c r="XC163" s="8"/>
      <c r="XD163" s="8"/>
      <c r="XE163" s="8"/>
      <c r="XF163" s="8"/>
      <c r="XG163" s="8"/>
      <c r="XH163" s="8"/>
      <c r="XI163" s="8"/>
      <c r="XJ163" s="8"/>
      <c r="XK163" s="8"/>
      <c r="XL163" s="8"/>
      <c r="XM163" s="8"/>
      <c r="XN163" s="8"/>
      <c r="XO163" s="8"/>
      <c r="XP163" s="8"/>
      <c r="XQ163" s="8"/>
      <c r="XR163" s="8"/>
      <c r="XS163" s="8"/>
      <c r="XT163" s="8"/>
      <c r="XU163" s="8"/>
      <c r="XV163" s="8"/>
      <c r="XW163" s="8"/>
      <c r="XX163" s="8"/>
      <c r="XY163" s="8"/>
      <c r="XZ163" s="8"/>
      <c r="YA163" s="8"/>
      <c r="YB163" s="8"/>
      <c r="YC163" s="8"/>
      <c r="YD163" s="8"/>
      <c r="YE163" s="8"/>
      <c r="YF163" s="8"/>
      <c r="YG163" s="8"/>
      <c r="YH163" s="8"/>
      <c r="YI163" s="8"/>
      <c r="YJ163" s="8"/>
      <c r="YK163" s="8"/>
      <c r="YL163" s="8"/>
      <c r="YM163" s="8"/>
      <c r="YN163" s="8"/>
      <c r="YO163" s="8"/>
      <c r="YP163" s="8"/>
      <c r="YQ163" s="8"/>
      <c r="YR163" s="8"/>
      <c r="YS163" s="8"/>
      <c r="YT163" s="8"/>
      <c r="YU163" s="8"/>
      <c r="YV163" s="8"/>
      <c r="YW163" s="8"/>
      <c r="YX163" s="8"/>
      <c r="YY163" s="8"/>
      <c r="YZ163" s="8"/>
      <c r="ZA163" s="8"/>
      <c r="ZB163" s="8"/>
      <c r="ZC163" s="8"/>
      <c r="ZD163" s="8"/>
      <c r="ZE163" s="8"/>
      <c r="ZF163" s="8"/>
      <c r="ZG163" s="8"/>
      <c r="ZH163" s="8"/>
      <c r="ZI163" s="8"/>
      <c r="ZJ163" s="8"/>
      <c r="ZK163" s="8"/>
      <c r="ZL163" s="8"/>
      <c r="ZM163" s="8"/>
      <c r="ZN163" s="8"/>
      <c r="ZO163" s="8"/>
      <c r="ZP163" s="8"/>
      <c r="ZQ163" s="8"/>
      <c r="ZR163" s="8"/>
      <c r="ZS163" s="8"/>
      <c r="ZT163" s="8"/>
      <c r="ZU163" s="8"/>
      <c r="ZV163" s="8"/>
      <c r="ZW163" s="8"/>
      <c r="ZX163" s="8"/>
      <c r="ZY163" s="8"/>
      <c r="ZZ163" s="8"/>
      <c r="AAA163" s="8"/>
      <c r="AAB163" s="8"/>
      <c r="AAC163" s="8"/>
      <c r="AAD163" s="8"/>
      <c r="AAE163" s="8"/>
      <c r="AAF163" s="8"/>
      <c r="AAG163" s="8"/>
      <c r="AAH163" s="8"/>
      <c r="AAI163" s="8"/>
      <c r="AAJ163" s="8"/>
      <c r="AAK163" s="8"/>
      <c r="AAL163" s="8"/>
      <c r="AAM163" s="8"/>
      <c r="AAN163" s="8"/>
      <c r="AAO163" s="8"/>
      <c r="AAP163" s="8"/>
      <c r="AAQ163" s="8"/>
      <c r="AAR163" s="8"/>
      <c r="AAS163" s="8"/>
      <c r="AAT163" s="8"/>
      <c r="AAU163" s="8"/>
      <c r="AAV163" s="8"/>
      <c r="AAW163" s="8"/>
      <c r="AAX163" s="8"/>
      <c r="AAY163" s="8"/>
      <c r="AAZ163" s="8"/>
      <c r="ABA163" s="8"/>
      <c r="ABB163" s="8"/>
      <c r="ABC163" s="8"/>
      <c r="ABD163" s="8"/>
      <c r="ABE163" s="8"/>
      <c r="ABF163" s="8"/>
      <c r="ABG163" s="8"/>
      <c r="ABH163" s="8"/>
      <c r="ABI163" s="8"/>
      <c r="ABJ163" s="8"/>
      <c r="ABK163" s="8"/>
      <c r="ABL163" s="8"/>
      <c r="ABM163" s="8"/>
      <c r="ABN163" s="8"/>
      <c r="ABO163" s="8"/>
      <c r="ABP163" s="8"/>
      <c r="ABQ163" s="8"/>
      <c r="ABR163" s="8"/>
      <c r="ABS163" s="8"/>
      <c r="ABT163" s="8"/>
      <c r="ABU163" s="8"/>
      <c r="ABV163" s="8"/>
      <c r="ABW163" s="8"/>
      <c r="ABX163" s="8"/>
      <c r="ABY163" s="8"/>
      <c r="ABZ163" s="8"/>
      <c r="ACA163" s="8"/>
      <c r="ACB163" s="8"/>
      <c r="ACC163" s="8"/>
      <c r="ACD163" s="8"/>
      <c r="ACE163" s="8"/>
      <c r="ACF163" s="8"/>
      <c r="ACG163" s="8"/>
      <c r="ACH163" s="8"/>
      <c r="ACI163" s="8"/>
      <c r="ACJ163" s="8"/>
      <c r="ACK163" s="8"/>
      <c r="ACL163" s="8"/>
      <c r="ACM163" s="8"/>
      <c r="ACN163" s="8"/>
      <c r="ACO163" s="8"/>
      <c r="ACP163" s="8"/>
      <c r="ACQ163" s="8"/>
      <c r="ACR163" s="8"/>
      <c r="ACS163" s="8"/>
      <c r="ACT163" s="8"/>
      <c r="ACU163" s="8"/>
      <c r="ACV163" s="8"/>
      <c r="ACW163" s="8"/>
      <c r="ACX163" s="8"/>
      <c r="ACY163" s="8"/>
      <c r="ACZ163" s="8"/>
      <c r="ADA163" s="8"/>
      <c r="ADB163" s="8"/>
      <c r="ADC163" s="8"/>
      <c r="ADD163" s="8"/>
      <c r="ADE163" s="8"/>
      <c r="ADF163" s="8"/>
      <c r="ADG163" s="8"/>
      <c r="ADH163" s="8"/>
      <c r="ADI163" s="8"/>
      <c r="ADJ163" s="8"/>
      <c r="ADK163" s="8"/>
      <c r="ADL163" s="8"/>
      <c r="ADM163" s="8"/>
      <c r="ADN163" s="8"/>
      <c r="ADO163" s="8"/>
      <c r="ADP163" s="8"/>
      <c r="ADQ163" s="8"/>
      <c r="ADR163" s="8"/>
      <c r="ADS163" s="8"/>
      <c r="ADT163" s="8"/>
      <c r="ADU163" s="8"/>
      <c r="ADV163" s="8"/>
      <c r="ADW163" s="8"/>
      <c r="ADX163" s="8"/>
      <c r="ADY163" s="8"/>
      <c r="ADZ163" s="8"/>
      <c r="AEA163" s="8"/>
      <c r="AEB163" s="8"/>
      <c r="AEC163" s="8"/>
      <c r="AED163" s="8"/>
      <c r="AEE163" s="8"/>
      <c r="AEF163" s="8"/>
      <c r="AEG163" s="8"/>
      <c r="AEH163" s="8"/>
      <c r="AEI163" s="8"/>
      <c r="AEJ163" s="8"/>
      <c r="AEK163" s="8"/>
      <c r="AEL163" s="8"/>
      <c r="AEM163" s="8"/>
      <c r="AEN163" s="8"/>
      <c r="AEO163" s="8"/>
      <c r="AEP163" s="8"/>
      <c r="AEQ163" s="8"/>
      <c r="AER163" s="8"/>
      <c r="AES163" s="8"/>
      <c r="AET163" s="8"/>
      <c r="AEU163" s="8"/>
      <c r="AEV163" s="8"/>
      <c r="AEW163" s="8"/>
      <c r="AEX163" s="8"/>
      <c r="AEY163" s="8"/>
      <c r="AEZ163" s="8"/>
      <c r="AFA163" s="8"/>
      <c r="AFB163" s="8"/>
      <c r="AFC163" s="8"/>
      <c r="AFD163" s="8"/>
      <c r="AFE163" s="8"/>
      <c r="AFF163" s="8"/>
      <c r="AFG163" s="8"/>
      <c r="AFH163" s="8"/>
      <c r="AFI163" s="8"/>
      <c r="AFJ163" s="8"/>
      <c r="AFK163" s="8"/>
      <c r="AFL163" s="8"/>
      <c r="AFM163" s="8"/>
      <c r="AFN163" s="8"/>
      <c r="AFO163" s="8"/>
      <c r="AFP163" s="8"/>
      <c r="AFQ163" s="8"/>
      <c r="AFR163" s="8"/>
      <c r="AFS163" s="8"/>
      <c r="AFT163" s="8"/>
      <c r="AFU163" s="8"/>
      <c r="AFV163" s="8"/>
      <c r="AFW163" s="8"/>
      <c r="AFX163" s="8"/>
      <c r="AFY163" s="8"/>
      <c r="AFZ163" s="8"/>
      <c r="AGA163" s="8"/>
      <c r="AGB163" s="8"/>
      <c r="AGC163" s="8"/>
      <c r="AGD163" s="8"/>
      <c r="AGE163" s="8"/>
      <c r="AGF163" s="8"/>
      <c r="AGG163" s="8"/>
      <c r="AGH163" s="8"/>
      <c r="AGI163" s="8"/>
      <c r="AGJ163" s="8"/>
      <c r="AGK163" s="8"/>
      <c r="AGL163" s="8"/>
      <c r="AGM163" s="8"/>
      <c r="AGN163" s="8"/>
      <c r="AGO163" s="8"/>
      <c r="AGP163" s="8"/>
      <c r="AGQ163" s="8"/>
      <c r="AGR163" s="8"/>
      <c r="AGS163" s="8"/>
      <c r="AGT163" s="8"/>
      <c r="AGU163" s="8"/>
      <c r="AGV163" s="8"/>
      <c r="AGW163" s="8"/>
      <c r="AGX163" s="8"/>
      <c r="AGY163" s="8"/>
      <c r="AGZ163" s="8"/>
      <c r="AHA163" s="8"/>
      <c r="AHB163" s="8"/>
      <c r="AHC163" s="8"/>
      <c r="AHD163" s="8"/>
      <c r="AHE163" s="8"/>
      <c r="AHF163" s="8"/>
      <c r="AHG163" s="8"/>
      <c r="AHH163" s="8"/>
      <c r="AHI163" s="8"/>
      <c r="AHJ163" s="8"/>
      <c r="AHK163" s="8"/>
      <c r="AHL163" s="8"/>
      <c r="AHM163" s="8"/>
      <c r="AHN163" s="8"/>
      <c r="AHO163" s="8"/>
      <c r="AHP163" s="8"/>
      <c r="AHQ163" s="8"/>
      <c r="AHR163" s="8"/>
      <c r="AHS163" s="8"/>
      <c r="AHT163" s="8"/>
      <c r="AHU163" s="8"/>
      <c r="AHV163" s="8"/>
      <c r="AHW163" s="8"/>
      <c r="AHX163" s="8"/>
      <c r="AHY163" s="8"/>
      <c r="AHZ163" s="8"/>
      <c r="AIA163" s="8"/>
      <c r="AIB163" s="8"/>
      <c r="AIC163" s="8"/>
      <c r="AID163" s="8"/>
      <c r="AIE163" s="8"/>
      <c r="AIF163" s="8"/>
      <c r="AIG163" s="8"/>
      <c r="AIH163" s="8"/>
      <c r="AII163" s="8"/>
      <c r="AIJ163" s="8"/>
      <c r="AIK163" s="8"/>
      <c r="AIL163" s="8"/>
      <c r="AIM163" s="8"/>
      <c r="AIN163" s="8"/>
      <c r="AIO163" s="8"/>
      <c r="AIP163" s="8"/>
      <c r="AIQ163" s="8"/>
      <c r="AIR163" s="8"/>
      <c r="AIS163" s="8"/>
      <c r="AIT163" s="8"/>
      <c r="AIU163" s="8"/>
      <c r="AIV163" s="8"/>
      <c r="AIW163" s="8"/>
      <c r="AIX163" s="8"/>
      <c r="AIY163" s="8"/>
      <c r="AIZ163" s="8"/>
      <c r="AJA163" s="8"/>
      <c r="AJB163" s="8"/>
      <c r="AJC163" s="8"/>
      <c r="AJD163" s="8"/>
      <c r="AJE163" s="8"/>
      <c r="AJF163" s="8"/>
      <c r="AJG163" s="8"/>
      <c r="AJH163" s="8"/>
      <c r="AJI163" s="8"/>
      <c r="AJJ163" s="8"/>
      <c r="AJK163" s="8"/>
      <c r="AJL163" s="8"/>
      <c r="AJM163" s="8"/>
      <c r="AJN163" s="8"/>
      <c r="AJO163" s="8"/>
      <c r="AJP163" s="8"/>
      <c r="AJQ163" s="8"/>
      <c r="AJR163" s="8"/>
      <c r="AJS163" s="8"/>
      <c r="AJT163" s="8"/>
      <c r="AJU163" s="8"/>
      <c r="AJV163" s="8"/>
      <c r="AJW163" s="8"/>
      <c r="AJX163" s="8"/>
      <c r="AJY163" s="8"/>
      <c r="AJZ163" s="8"/>
      <c r="AKA163" s="8"/>
      <c r="AKB163" s="8"/>
      <c r="AKC163" s="8"/>
      <c r="AKD163" s="8"/>
      <c r="AKE163" s="8"/>
      <c r="AKF163" s="8"/>
      <c r="AKG163" s="8"/>
      <c r="AKH163" s="8"/>
      <c r="AKI163" s="8"/>
      <c r="AKJ163" s="8"/>
      <c r="AKK163" s="8"/>
      <c r="AKL163" s="8"/>
      <c r="AKM163" s="8"/>
      <c r="AKN163" s="8"/>
      <c r="AKO163" s="8"/>
      <c r="AKP163" s="8"/>
      <c r="AKQ163" s="8"/>
      <c r="AKR163" s="8"/>
      <c r="AKS163" s="8"/>
      <c r="AKT163" s="8"/>
      <c r="AKU163" s="8"/>
      <c r="AKV163" s="8"/>
      <c r="AKW163" s="8"/>
      <c r="AKX163" s="8"/>
      <c r="AKY163" s="8"/>
      <c r="AKZ163" s="8"/>
      <c r="ALA163" s="8"/>
      <c r="ALB163" s="8"/>
      <c r="ALC163" s="8"/>
      <c r="ALD163" s="8"/>
      <c r="ALE163" s="8"/>
      <c r="ALF163" s="8"/>
      <c r="ALG163" s="8"/>
      <c r="ALH163" s="8"/>
      <c r="ALI163" s="8"/>
      <c r="ALJ163" s="8"/>
      <c r="ALK163" s="8"/>
      <c r="ALL163" s="8"/>
      <c r="ALM163" s="8"/>
      <c r="ALN163" s="8"/>
      <c r="ALO163" s="8"/>
      <c r="ALP163" s="8"/>
      <c r="ALQ163" s="8"/>
      <c r="ALR163" s="8"/>
      <c r="ALS163" s="8"/>
      <c r="ALT163" s="8"/>
      <c r="ALU163" s="8"/>
      <c r="ALV163" s="8"/>
      <c r="ALW163" s="8"/>
      <c r="ALX163" s="8"/>
      <c r="ALY163" s="8"/>
      <c r="ALZ163" s="8"/>
      <c r="AMA163" s="8"/>
      <c r="AMB163" s="8"/>
      <c r="AMC163" s="8"/>
      <c r="AMD163" s="8"/>
      <c r="AME163" s="8"/>
    </row>
    <row r="164" spans="1:1019" s="158" customFormat="1" ht="15.75">
      <c r="A164" s="224"/>
      <c r="B164" s="225"/>
      <c r="C164" s="236"/>
      <c r="D164" s="236"/>
      <c r="E164" s="236"/>
      <c r="F164" s="237"/>
      <c r="G164" s="228"/>
      <c r="H164" s="238"/>
      <c r="I164" s="230" t="b">
        <f t="shared" si="32"/>
        <v>0</v>
      </c>
      <c r="J164" s="231" t="e">
        <f>VLOOKUP(G164,'3. Fiche prépa conv APL_RS'!$B$33:$H$39,IF(LEFT(A164,3)="PLS",6,IF(LEFT(A164,4)="PLUS",2,IF(LEFT(A164,4)="PLAI",4))))</f>
        <v>#N/A</v>
      </c>
      <c r="K164" s="232"/>
      <c r="L164" s="232"/>
      <c r="M164" s="233">
        <f t="shared" si="30"/>
        <v>0</v>
      </c>
      <c r="N164" s="234"/>
      <c r="O164" s="233" t="str">
        <f>IF($A164="PLAI-adapté",IF($M$8=2,VLOOKUP($N164,Données!$H$6:$L$11,5,0),VLOOKUP($N164,Données!$H$6:$L$11,4,0)),"")</f>
        <v/>
      </c>
      <c r="P164" s="235" t="str">
        <f t="shared" si="31"/>
        <v/>
      </c>
      <c r="Q164" s="403" t="str">
        <f t="shared" si="33"/>
        <v/>
      </c>
      <c r="R164" s="209"/>
      <c r="S164" s="15"/>
      <c r="T164" s="8"/>
      <c r="U164" s="8"/>
      <c r="V164" s="8"/>
      <c r="W164" s="8"/>
      <c r="X164" s="50"/>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c r="IW164" s="8"/>
      <c r="IX164" s="8"/>
      <c r="IY164" s="8"/>
      <c r="IZ164" s="8"/>
      <c r="JA164" s="8"/>
      <c r="JB164" s="8"/>
      <c r="JC164" s="8"/>
      <c r="JD164" s="8"/>
      <c r="JE164" s="8"/>
      <c r="JF164" s="8"/>
      <c r="JG164" s="8"/>
      <c r="JH164" s="8"/>
      <c r="JI164" s="8"/>
      <c r="JJ164" s="8"/>
      <c r="JK164" s="8"/>
      <c r="JL164" s="8"/>
      <c r="JM164" s="8"/>
      <c r="JN164" s="8"/>
      <c r="JO164" s="8"/>
      <c r="JP164" s="8"/>
      <c r="JQ164" s="8"/>
      <c r="JR164" s="8"/>
      <c r="JS164" s="8"/>
      <c r="JT164" s="8"/>
      <c r="JU164" s="8"/>
      <c r="JV164" s="8"/>
      <c r="JW164" s="8"/>
      <c r="JX164" s="8"/>
      <c r="JY164" s="8"/>
      <c r="JZ164" s="8"/>
      <c r="KA164" s="8"/>
      <c r="KB164" s="8"/>
      <c r="KC164" s="8"/>
      <c r="KD164" s="8"/>
      <c r="KE164" s="8"/>
      <c r="KF164" s="8"/>
      <c r="KG164" s="8"/>
      <c r="KH164" s="8"/>
      <c r="KI164" s="8"/>
      <c r="KJ164" s="8"/>
      <c r="KK164" s="8"/>
      <c r="KL164" s="8"/>
      <c r="KM164" s="8"/>
      <c r="KN164" s="8"/>
      <c r="KO164" s="8"/>
      <c r="KP164" s="8"/>
      <c r="KQ164" s="8"/>
      <c r="KR164" s="8"/>
      <c r="KS164" s="8"/>
      <c r="KT164" s="8"/>
      <c r="KU164" s="8"/>
      <c r="KV164" s="8"/>
      <c r="KW164" s="8"/>
      <c r="KX164" s="8"/>
      <c r="KY164" s="8"/>
      <c r="KZ164" s="8"/>
      <c r="LA164" s="8"/>
      <c r="LB164" s="8"/>
      <c r="LC164" s="8"/>
      <c r="LD164" s="8"/>
      <c r="LE164" s="8"/>
      <c r="LF164" s="8"/>
      <c r="LG164" s="8"/>
      <c r="LH164" s="8"/>
      <c r="LI164" s="8"/>
      <c r="LJ164" s="8"/>
      <c r="LK164" s="8"/>
      <c r="LL164" s="8"/>
      <c r="LM164" s="8"/>
      <c r="LN164" s="8"/>
      <c r="LO164" s="8"/>
      <c r="LP164" s="8"/>
      <c r="LQ164" s="8"/>
      <c r="LR164" s="8"/>
      <c r="LS164" s="8"/>
      <c r="LT164" s="8"/>
      <c r="LU164" s="8"/>
      <c r="LV164" s="8"/>
      <c r="LW164" s="8"/>
      <c r="LX164" s="8"/>
      <c r="LY164" s="8"/>
      <c r="LZ164" s="8"/>
      <c r="MA164" s="8"/>
      <c r="MB164" s="8"/>
      <c r="MC164" s="8"/>
      <c r="MD164" s="8"/>
      <c r="ME164" s="8"/>
      <c r="MF164" s="8"/>
      <c r="MG164" s="8"/>
      <c r="MH164" s="8"/>
      <c r="MI164" s="8"/>
      <c r="MJ164" s="8"/>
      <c r="MK164" s="8"/>
      <c r="ML164" s="8"/>
      <c r="MM164" s="8"/>
      <c r="MN164" s="8"/>
      <c r="MO164" s="8"/>
      <c r="MP164" s="8"/>
      <c r="MQ164" s="8"/>
      <c r="MR164" s="8"/>
      <c r="MS164" s="8"/>
      <c r="MT164" s="8"/>
      <c r="MU164" s="8"/>
      <c r="MV164" s="8"/>
      <c r="MW164" s="8"/>
      <c r="MX164" s="8"/>
      <c r="MY164" s="8"/>
      <c r="MZ164" s="8"/>
      <c r="NA164" s="8"/>
      <c r="NB164" s="8"/>
      <c r="NC164" s="8"/>
      <c r="ND164" s="8"/>
      <c r="NE164" s="8"/>
      <c r="NF164" s="8"/>
      <c r="NG164" s="8"/>
      <c r="NH164" s="8"/>
      <c r="NI164" s="8"/>
      <c r="NJ164" s="8"/>
      <c r="NK164" s="8"/>
      <c r="NL164" s="8"/>
      <c r="NM164" s="8"/>
      <c r="NN164" s="8"/>
      <c r="NO164" s="8"/>
      <c r="NP164" s="8"/>
      <c r="NQ164" s="8"/>
      <c r="NR164" s="8"/>
      <c r="NS164" s="8"/>
      <c r="NT164" s="8"/>
      <c r="NU164" s="8"/>
      <c r="NV164" s="8"/>
      <c r="NW164" s="8"/>
      <c r="NX164" s="8"/>
      <c r="NY164" s="8"/>
      <c r="NZ164" s="8"/>
      <c r="OA164" s="8"/>
      <c r="OB164" s="8"/>
      <c r="OC164" s="8"/>
      <c r="OD164" s="8"/>
      <c r="OE164" s="8"/>
      <c r="OF164" s="8"/>
      <c r="OG164" s="8"/>
      <c r="OH164" s="8"/>
      <c r="OI164" s="8"/>
      <c r="OJ164" s="8"/>
      <c r="OK164" s="8"/>
      <c r="OL164" s="8"/>
      <c r="OM164" s="8"/>
      <c r="ON164" s="8"/>
      <c r="OO164" s="8"/>
      <c r="OP164" s="8"/>
      <c r="OQ164" s="8"/>
      <c r="OR164" s="8"/>
      <c r="OS164" s="8"/>
      <c r="OT164" s="8"/>
      <c r="OU164" s="8"/>
      <c r="OV164" s="8"/>
      <c r="OW164" s="8"/>
      <c r="OX164" s="8"/>
      <c r="OY164" s="8"/>
      <c r="OZ164" s="8"/>
      <c r="PA164" s="8"/>
      <c r="PB164" s="8"/>
      <c r="PC164" s="8"/>
      <c r="PD164" s="8"/>
      <c r="PE164" s="8"/>
      <c r="PF164" s="8"/>
      <c r="PG164" s="8"/>
      <c r="PH164" s="8"/>
      <c r="PI164" s="8"/>
      <c r="PJ164" s="8"/>
      <c r="PK164" s="8"/>
      <c r="PL164" s="8"/>
      <c r="PM164" s="8"/>
      <c r="PN164" s="8"/>
      <c r="PO164" s="8"/>
      <c r="PP164" s="8"/>
      <c r="PQ164" s="8"/>
      <c r="PR164" s="8"/>
      <c r="PS164" s="8"/>
      <c r="PT164" s="8"/>
      <c r="PU164" s="8"/>
      <c r="PV164" s="8"/>
      <c r="PW164" s="8"/>
      <c r="PX164" s="8"/>
      <c r="PY164" s="8"/>
      <c r="PZ164" s="8"/>
      <c r="QA164" s="8"/>
      <c r="QB164" s="8"/>
      <c r="QC164" s="8"/>
      <c r="QD164" s="8"/>
      <c r="QE164" s="8"/>
      <c r="QF164" s="8"/>
      <c r="QG164" s="8"/>
      <c r="QH164" s="8"/>
      <c r="QI164" s="8"/>
      <c r="QJ164" s="8"/>
      <c r="QK164" s="8"/>
      <c r="QL164" s="8"/>
      <c r="QM164" s="8"/>
      <c r="QN164" s="8"/>
      <c r="QO164" s="8"/>
      <c r="QP164" s="8"/>
      <c r="QQ164" s="8"/>
      <c r="QR164" s="8"/>
      <c r="QS164" s="8"/>
      <c r="QT164" s="8"/>
      <c r="QU164" s="8"/>
      <c r="QV164" s="8"/>
      <c r="QW164" s="8"/>
      <c r="QX164" s="8"/>
      <c r="QY164" s="8"/>
      <c r="QZ164" s="8"/>
      <c r="RA164" s="8"/>
      <c r="RB164" s="8"/>
      <c r="RC164" s="8"/>
      <c r="RD164" s="8"/>
      <c r="RE164" s="8"/>
      <c r="RF164" s="8"/>
      <c r="RG164" s="8"/>
      <c r="RH164" s="8"/>
      <c r="RI164" s="8"/>
      <c r="RJ164" s="8"/>
      <c r="RK164" s="8"/>
      <c r="RL164" s="8"/>
      <c r="RM164" s="8"/>
      <c r="RN164" s="8"/>
      <c r="RO164" s="8"/>
      <c r="RP164" s="8"/>
      <c r="RQ164" s="8"/>
      <c r="RR164" s="8"/>
      <c r="RS164" s="8"/>
      <c r="RT164" s="8"/>
      <c r="RU164" s="8"/>
      <c r="RV164" s="8"/>
      <c r="RW164" s="8"/>
      <c r="RX164" s="8"/>
      <c r="RY164" s="8"/>
      <c r="RZ164" s="8"/>
      <c r="SA164" s="8"/>
      <c r="SB164" s="8"/>
      <c r="SC164" s="8"/>
      <c r="SD164" s="8"/>
      <c r="SE164" s="8"/>
      <c r="SF164" s="8"/>
      <c r="SG164" s="8"/>
      <c r="SH164" s="8"/>
      <c r="SI164" s="8"/>
      <c r="SJ164" s="8"/>
      <c r="SK164" s="8"/>
      <c r="SL164" s="8"/>
      <c r="SM164" s="8"/>
      <c r="SN164" s="8"/>
      <c r="SO164" s="8"/>
      <c r="SP164" s="8"/>
      <c r="SQ164" s="8"/>
      <c r="SR164" s="8"/>
      <c r="SS164" s="8"/>
      <c r="ST164" s="8"/>
      <c r="SU164" s="8"/>
      <c r="SV164" s="8"/>
      <c r="SW164" s="8"/>
      <c r="SX164" s="8"/>
      <c r="SY164" s="8"/>
      <c r="SZ164" s="8"/>
      <c r="TA164" s="8"/>
      <c r="TB164" s="8"/>
      <c r="TC164" s="8"/>
      <c r="TD164" s="8"/>
      <c r="TE164" s="8"/>
      <c r="TF164" s="8"/>
      <c r="TG164" s="8"/>
      <c r="TH164" s="8"/>
      <c r="TI164" s="8"/>
      <c r="TJ164" s="8"/>
      <c r="TK164" s="8"/>
      <c r="TL164" s="8"/>
      <c r="TM164" s="8"/>
      <c r="TN164" s="8"/>
      <c r="TO164" s="8"/>
      <c r="TP164" s="8"/>
      <c r="TQ164" s="8"/>
      <c r="TR164" s="8"/>
      <c r="TS164" s="8"/>
      <c r="TT164" s="8"/>
      <c r="TU164" s="8"/>
      <c r="TV164" s="8"/>
      <c r="TW164" s="8"/>
      <c r="TX164" s="8"/>
      <c r="TY164" s="8"/>
      <c r="TZ164" s="8"/>
      <c r="UA164" s="8"/>
      <c r="UB164" s="8"/>
      <c r="UC164" s="8"/>
      <c r="UD164" s="8"/>
      <c r="UE164" s="8"/>
      <c r="UF164" s="8"/>
      <c r="UG164" s="8"/>
      <c r="UH164" s="8"/>
      <c r="UI164" s="8"/>
      <c r="UJ164" s="8"/>
      <c r="UK164" s="8"/>
      <c r="UL164" s="8"/>
      <c r="UM164" s="8"/>
      <c r="UN164" s="8"/>
      <c r="UO164" s="8"/>
      <c r="UP164" s="8"/>
      <c r="UQ164" s="8"/>
      <c r="UR164" s="8"/>
      <c r="US164" s="8"/>
      <c r="UT164" s="8"/>
      <c r="UU164" s="8"/>
      <c r="UV164" s="8"/>
      <c r="UW164" s="8"/>
      <c r="UX164" s="8"/>
      <c r="UY164" s="8"/>
      <c r="UZ164" s="8"/>
      <c r="VA164" s="8"/>
      <c r="VB164" s="8"/>
      <c r="VC164" s="8"/>
      <c r="VD164" s="8"/>
      <c r="VE164" s="8"/>
      <c r="VF164" s="8"/>
      <c r="VG164" s="8"/>
      <c r="VH164" s="8"/>
      <c r="VI164" s="8"/>
      <c r="VJ164" s="8"/>
      <c r="VK164" s="8"/>
      <c r="VL164" s="8"/>
      <c r="VM164" s="8"/>
      <c r="VN164" s="8"/>
      <c r="VO164" s="8"/>
      <c r="VP164" s="8"/>
      <c r="VQ164" s="8"/>
      <c r="VR164" s="8"/>
      <c r="VS164" s="8"/>
      <c r="VT164" s="8"/>
      <c r="VU164" s="8"/>
      <c r="VV164" s="8"/>
      <c r="VW164" s="8"/>
      <c r="VX164" s="8"/>
      <c r="VY164" s="8"/>
      <c r="VZ164" s="8"/>
      <c r="WA164" s="8"/>
      <c r="WB164" s="8"/>
      <c r="WC164" s="8"/>
      <c r="WD164" s="8"/>
      <c r="WE164" s="8"/>
      <c r="WF164" s="8"/>
      <c r="WG164" s="8"/>
      <c r="WH164" s="8"/>
      <c r="WI164" s="8"/>
      <c r="WJ164" s="8"/>
      <c r="WK164" s="8"/>
      <c r="WL164" s="8"/>
      <c r="WM164" s="8"/>
      <c r="WN164" s="8"/>
      <c r="WO164" s="8"/>
      <c r="WP164" s="8"/>
      <c r="WQ164" s="8"/>
      <c r="WR164" s="8"/>
      <c r="WS164" s="8"/>
      <c r="WT164" s="8"/>
      <c r="WU164" s="8"/>
      <c r="WV164" s="8"/>
      <c r="WW164" s="8"/>
      <c r="WX164" s="8"/>
      <c r="WY164" s="8"/>
      <c r="WZ164" s="8"/>
      <c r="XA164" s="8"/>
      <c r="XB164" s="8"/>
      <c r="XC164" s="8"/>
      <c r="XD164" s="8"/>
      <c r="XE164" s="8"/>
      <c r="XF164" s="8"/>
      <c r="XG164" s="8"/>
      <c r="XH164" s="8"/>
      <c r="XI164" s="8"/>
      <c r="XJ164" s="8"/>
      <c r="XK164" s="8"/>
      <c r="XL164" s="8"/>
      <c r="XM164" s="8"/>
      <c r="XN164" s="8"/>
      <c r="XO164" s="8"/>
      <c r="XP164" s="8"/>
      <c r="XQ164" s="8"/>
      <c r="XR164" s="8"/>
      <c r="XS164" s="8"/>
      <c r="XT164" s="8"/>
      <c r="XU164" s="8"/>
      <c r="XV164" s="8"/>
      <c r="XW164" s="8"/>
      <c r="XX164" s="8"/>
      <c r="XY164" s="8"/>
      <c r="XZ164" s="8"/>
      <c r="YA164" s="8"/>
      <c r="YB164" s="8"/>
      <c r="YC164" s="8"/>
      <c r="YD164" s="8"/>
      <c r="YE164" s="8"/>
      <c r="YF164" s="8"/>
      <c r="YG164" s="8"/>
      <c r="YH164" s="8"/>
      <c r="YI164" s="8"/>
      <c r="YJ164" s="8"/>
      <c r="YK164" s="8"/>
      <c r="YL164" s="8"/>
      <c r="YM164" s="8"/>
      <c r="YN164" s="8"/>
      <c r="YO164" s="8"/>
      <c r="YP164" s="8"/>
      <c r="YQ164" s="8"/>
      <c r="YR164" s="8"/>
      <c r="YS164" s="8"/>
      <c r="YT164" s="8"/>
      <c r="YU164" s="8"/>
      <c r="YV164" s="8"/>
      <c r="YW164" s="8"/>
      <c r="YX164" s="8"/>
      <c r="YY164" s="8"/>
      <c r="YZ164" s="8"/>
      <c r="ZA164" s="8"/>
      <c r="ZB164" s="8"/>
      <c r="ZC164" s="8"/>
      <c r="ZD164" s="8"/>
      <c r="ZE164" s="8"/>
      <c r="ZF164" s="8"/>
      <c r="ZG164" s="8"/>
      <c r="ZH164" s="8"/>
      <c r="ZI164" s="8"/>
      <c r="ZJ164" s="8"/>
      <c r="ZK164" s="8"/>
      <c r="ZL164" s="8"/>
      <c r="ZM164" s="8"/>
      <c r="ZN164" s="8"/>
      <c r="ZO164" s="8"/>
      <c r="ZP164" s="8"/>
      <c r="ZQ164" s="8"/>
      <c r="ZR164" s="8"/>
      <c r="ZS164" s="8"/>
      <c r="ZT164" s="8"/>
      <c r="ZU164" s="8"/>
      <c r="ZV164" s="8"/>
      <c r="ZW164" s="8"/>
      <c r="ZX164" s="8"/>
      <c r="ZY164" s="8"/>
      <c r="ZZ164" s="8"/>
      <c r="AAA164" s="8"/>
      <c r="AAB164" s="8"/>
      <c r="AAC164" s="8"/>
      <c r="AAD164" s="8"/>
      <c r="AAE164" s="8"/>
      <c r="AAF164" s="8"/>
      <c r="AAG164" s="8"/>
      <c r="AAH164" s="8"/>
      <c r="AAI164" s="8"/>
      <c r="AAJ164" s="8"/>
      <c r="AAK164" s="8"/>
      <c r="AAL164" s="8"/>
      <c r="AAM164" s="8"/>
      <c r="AAN164" s="8"/>
      <c r="AAO164" s="8"/>
      <c r="AAP164" s="8"/>
      <c r="AAQ164" s="8"/>
      <c r="AAR164" s="8"/>
      <c r="AAS164" s="8"/>
      <c r="AAT164" s="8"/>
      <c r="AAU164" s="8"/>
      <c r="AAV164" s="8"/>
      <c r="AAW164" s="8"/>
      <c r="AAX164" s="8"/>
      <c r="AAY164" s="8"/>
      <c r="AAZ164" s="8"/>
      <c r="ABA164" s="8"/>
      <c r="ABB164" s="8"/>
      <c r="ABC164" s="8"/>
      <c r="ABD164" s="8"/>
      <c r="ABE164" s="8"/>
      <c r="ABF164" s="8"/>
      <c r="ABG164" s="8"/>
      <c r="ABH164" s="8"/>
      <c r="ABI164" s="8"/>
      <c r="ABJ164" s="8"/>
      <c r="ABK164" s="8"/>
      <c r="ABL164" s="8"/>
      <c r="ABM164" s="8"/>
      <c r="ABN164" s="8"/>
      <c r="ABO164" s="8"/>
      <c r="ABP164" s="8"/>
      <c r="ABQ164" s="8"/>
      <c r="ABR164" s="8"/>
      <c r="ABS164" s="8"/>
      <c r="ABT164" s="8"/>
      <c r="ABU164" s="8"/>
      <c r="ABV164" s="8"/>
      <c r="ABW164" s="8"/>
      <c r="ABX164" s="8"/>
      <c r="ABY164" s="8"/>
      <c r="ABZ164" s="8"/>
      <c r="ACA164" s="8"/>
      <c r="ACB164" s="8"/>
      <c r="ACC164" s="8"/>
      <c r="ACD164" s="8"/>
      <c r="ACE164" s="8"/>
      <c r="ACF164" s="8"/>
      <c r="ACG164" s="8"/>
      <c r="ACH164" s="8"/>
      <c r="ACI164" s="8"/>
      <c r="ACJ164" s="8"/>
      <c r="ACK164" s="8"/>
      <c r="ACL164" s="8"/>
      <c r="ACM164" s="8"/>
      <c r="ACN164" s="8"/>
      <c r="ACO164" s="8"/>
      <c r="ACP164" s="8"/>
      <c r="ACQ164" s="8"/>
      <c r="ACR164" s="8"/>
      <c r="ACS164" s="8"/>
      <c r="ACT164" s="8"/>
      <c r="ACU164" s="8"/>
      <c r="ACV164" s="8"/>
      <c r="ACW164" s="8"/>
      <c r="ACX164" s="8"/>
      <c r="ACY164" s="8"/>
      <c r="ACZ164" s="8"/>
      <c r="ADA164" s="8"/>
      <c r="ADB164" s="8"/>
      <c r="ADC164" s="8"/>
      <c r="ADD164" s="8"/>
      <c r="ADE164" s="8"/>
      <c r="ADF164" s="8"/>
      <c r="ADG164" s="8"/>
      <c r="ADH164" s="8"/>
      <c r="ADI164" s="8"/>
      <c r="ADJ164" s="8"/>
      <c r="ADK164" s="8"/>
      <c r="ADL164" s="8"/>
      <c r="ADM164" s="8"/>
      <c r="ADN164" s="8"/>
      <c r="ADO164" s="8"/>
      <c r="ADP164" s="8"/>
      <c r="ADQ164" s="8"/>
      <c r="ADR164" s="8"/>
      <c r="ADS164" s="8"/>
      <c r="ADT164" s="8"/>
      <c r="ADU164" s="8"/>
      <c r="ADV164" s="8"/>
      <c r="ADW164" s="8"/>
      <c r="ADX164" s="8"/>
      <c r="ADY164" s="8"/>
      <c r="ADZ164" s="8"/>
      <c r="AEA164" s="8"/>
      <c r="AEB164" s="8"/>
      <c r="AEC164" s="8"/>
      <c r="AED164" s="8"/>
      <c r="AEE164" s="8"/>
      <c r="AEF164" s="8"/>
      <c r="AEG164" s="8"/>
      <c r="AEH164" s="8"/>
      <c r="AEI164" s="8"/>
      <c r="AEJ164" s="8"/>
      <c r="AEK164" s="8"/>
      <c r="AEL164" s="8"/>
      <c r="AEM164" s="8"/>
      <c r="AEN164" s="8"/>
      <c r="AEO164" s="8"/>
      <c r="AEP164" s="8"/>
      <c r="AEQ164" s="8"/>
      <c r="AER164" s="8"/>
      <c r="AES164" s="8"/>
      <c r="AET164" s="8"/>
      <c r="AEU164" s="8"/>
      <c r="AEV164" s="8"/>
      <c r="AEW164" s="8"/>
      <c r="AEX164" s="8"/>
      <c r="AEY164" s="8"/>
      <c r="AEZ164" s="8"/>
      <c r="AFA164" s="8"/>
      <c r="AFB164" s="8"/>
      <c r="AFC164" s="8"/>
      <c r="AFD164" s="8"/>
      <c r="AFE164" s="8"/>
      <c r="AFF164" s="8"/>
      <c r="AFG164" s="8"/>
      <c r="AFH164" s="8"/>
      <c r="AFI164" s="8"/>
      <c r="AFJ164" s="8"/>
      <c r="AFK164" s="8"/>
      <c r="AFL164" s="8"/>
      <c r="AFM164" s="8"/>
      <c r="AFN164" s="8"/>
      <c r="AFO164" s="8"/>
      <c r="AFP164" s="8"/>
      <c r="AFQ164" s="8"/>
      <c r="AFR164" s="8"/>
      <c r="AFS164" s="8"/>
      <c r="AFT164" s="8"/>
      <c r="AFU164" s="8"/>
      <c r="AFV164" s="8"/>
      <c r="AFW164" s="8"/>
      <c r="AFX164" s="8"/>
      <c r="AFY164" s="8"/>
      <c r="AFZ164" s="8"/>
      <c r="AGA164" s="8"/>
      <c r="AGB164" s="8"/>
      <c r="AGC164" s="8"/>
      <c r="AGD164" s="8"/>
      <c r="AGE164" s="8"/>
      <c r="AGF164" s="8"/>
      <c r="AGG164" s="8"/>
      <c r="AGH164" s="8"/>
      <c r="AGI164" s="8"/>
      <c r="AGJ164" s="8"/>
      <c r="AGK164" s="8"/>
      <c r="AGL164" s="8"/>
      <c r="AGM164" s="8"/>
      <c r="AGN164" s="8"/>
      <c r="AGO164" s="8"/>
      <c r="AGP164" s="8"/>
      <c r="AGQ164" s="8"/>
      <c r="AGR164" s="8"/>
      <c r="AGS164" s="8"/>
      <c r="AGT164" s="8"/>
      <c r="AGU164" s="8"/>
      <c r="AGV164" s="8"/>
      <c r="AGW164" s="8"/>
      <c r="AGX164" s="8"/>
      <c r="AGY164" s="8"/>
      <c r="AGZ164" s="8"/>
      <c r="AHA164" s="8"/>
      <c r="AHB164" s="8"/>
      <c r="AHC164" s="8"/>
      <c r="AHD164" s="8"/>
      <c r="AHE164" s="8"/>
      <c r="AHF164" s="8"/>
      <c r="AHG164" s="8"/>
      <c r="AHH164" s="8"/>
      <c r="AHI164" s="8"/>
      <c r="AHJ164" s="8"/>
      <c r="AHK164" s="8"/>
      <c r="AHL164" s="8"/>
      <c r="AHM164" s="8"/>
      <c r="AHN164" s="8"/>
      <c r="AHO164" s="8"/>
      <c r="AHP164" s="8"/>
      <c r="AHQ164" s="8"/>
      <c r="AHR164" s="8"/>
      <c r="AHS164" s="8"/>
      <c r="AHT164" s="8"/>
      <c r="AHU164" s="8"/>
      <c r="AHV164" s="8"/>
      <c r="AHW164" s="8"/>
      <c r="AHX164" s="8"/>
      <c r="AHY164" s="8"/>
      <c r="AHZ164" s="8"/>
      <c r="AIA164" s="8"/>
      <c r="AIB164" s="8"/>
      <c r="AIC164" s="8"/>
      <c r="AID164" s="8"/>
      <c r="AIE164" s="8"/>
      <c r="AIF164" s="8"/>
      <c r="AIG164" s="8"/>
      <c r="AIH164" s="8"/>
      <c r="AII164" s="8"/>
      <c r="AIJ164" s="8"/>
      <c r="AIK164" s="8"/>
      <c r="AIL164" s="8"/>
      <c r="AIM164" s="8"/>
      <c r="AIN164" s="8"/>
      <c r="AIO164" s="8"/>
      <c r="AIP164" s="8"/>
      <c r="AIQ164" s="8"/>
      <c r="AIR164" s="8"/>
      <c r="AIS164" s="8"/>
      <c r="AIT164" s="8"/>
      <c r="AIU164" s="8"/>
      <c r="AIV164" s="8"/>
      <c r="AIW164" s="8"/>
      <c r="AIX164" s="8"/>
      <c r="AIY164" s="8"/>
      <c r="AIZ164" s="8"/>
      <c r="AJA164" s="8"/>
      <c r="AJB164" s="8"/>
      <c r="AJC164" s="8"/>
      <c r="AJD164" s="8"/>
      <c r="AJE164" s="8"/>
      <c r="AJF164" s="8"/>
      <c r="AJG164" s="8"/>
      <c r="AJH164" s="8"/>
      <c r="AJI164" s="8"/>
      <c r="AJJ164" s="8"/>
      <c r="AJK164" s="8"/>
      <c r="AJL164" s="8"/>
      <c r="AJM164" s="8"/>
      <c r="AJN164" s="8"/>
      <c r="AJO164" s="8"/>
      <c r="AJP164" s="8"/>
      <c r="AJQ164" s="8"/>
      <c r="AJR164" s="8"/>
      <c r="AJS164" s="8"/>
      <c r="AJT164" s="8"/>
      <c r="AJU164" s="8"/>
      <c r="AJV164" s="8"/>
      <c r="AJW164" s="8"/>
      <c r="AJX164" s="8"/>
      <c r="AJY164" s="8"/>
      <c r="AJZ164" s="8"/>
      <c r="AKA164" s="8"/>
      <c r="AKB164" s="8"/>
      <c r="AKC164" s="8"/>
      <c r="AKD164" s="8"/>
      <c r="AKE164" s="8"/>
      <c r="AKF164" s="8"/>
      <c r="AKG164" s="8"/>
      <c r="AKH164" s="8"/>
      <c r="AKI164" s="8"/>
      <c r="AKJ164" s="8"/>
      <c r="AKK164" s="8"/>
      <c r="AKL164" s="8"/>
      <c r="AKM164" s="8"/>
      <c r="AKN164" s="8"/>
      <c r="AKO164" s="8"/>
      <c r="AKP164" s="8"/>
      <c r="AKQ164" s="8"/>
      <c r="AKR164" s="8"/>
      <c r="AKS164" s="8"/>
      <c r="AKT164" s="8"/>
      <c r="AKU164" s="8"/>
      <c r="AKV164" s="8"/>
      <c r="AKW164" s="8"/>
      <c r="AKX164" s="8"/>
      <c r="AKY164" s="8"/>
      <c r="AKZ164" s="8"/>
      <c r="ALA164" s="8"/>
      <c r="ALB164" s="8"/>
      <c r="ALC164" s="8"/>
      <c r="ALD164" s="8"/>
      <c r="ALE164" s="8"/>
      <c r="ALF164" s="8"/>
      <c r="ALG164" s="8"/>
      <c r="ALH164" s="8"/>
      <c r="ALI164" s="8"/>
      <c r="ALJ164" s="8"/>
      <c r="ALK164" s="8"/>
      <c r="ALL164" s="8"/>
      <c r="ALM164" s="8"/>
      <c r="ALN164" s="8"/>
      <c r="ALO164" s="8"/>
      <c r="ALP164" s="8"/>
      <c r="ALQ164" s="8"/>
      <c r="ALR164" s="8"/>
      <c r="ALS164" s="8"/>
      <c r="ALT164" s="8"/>
      <c r="ALU164" s="8"/>
      <c r="ALV164" s="8"/>
      <c r="ALW164" s="8"/>
      <c r="ALX164" s="8"/>
      <c r="ALY164" s="8"/>
      <c r="ALZ164" s="8"/>
      <c r="AMA164" s="8"/>
      <c r="AMB164" s="8"/>
      <c r="AMC164" s="8"/>
      <c r="AMD164" s="8"/>
      <c r="AME164" s="8"/>
    </row>
    <row r="165" spans="1:1019" s="158" customFormat="1" ht="15.75">
      <c r="A165" s="224"/>
      <c r="B165" s="225"/>
      <c r="C165" s="236"/>
      <c r="D165" s="236"/>
      <c r="E165" s="236"/>
      <c r="F165" s="237"/>
      <c r="G165" s="228"/>
      <c r="H165" s="238"/>
      <c r="I165" s="230" t="b">
        <f t="shared" si="32"/>
        <v>0</v>
      </c>
      <c r="J165" s="231" t="e">
        <f>VLOOKUP(G165,'3. Fiche prépa conv APL_RS'!$B$33:$H$39,IF(LEFT(A165,3)="PLS",6,IF(LEFT(A165,4)="PLUS",2,IF(LEFT(A165,4)="PLAI",4))))</f>
        <v>#N/A</v>
      </c>
      <c r="K165" s="232"/>
      <c r="L165" s="232"/>
      <c r="M165" s="233">
        <f t="shared" si="30"/>
        <v>0</v>
      </c>
      <c r="N165" s="234"/>
      <c r="O165" s="233" t="str">
        <f>IF($A165="PLAI-adapté",IF($M$8=2,VLOOKUP($N165,Données!$H$6:$L$11,5,0),VLOOKUP($N165,Données!$H$6:$L$11,4,0)),"")</f>
        <v/>
      </c>
      <c r="P165" s="235" t="str">
        <f t="shared" si="31"/>
        <v/>
      </c>
      <c r="Q165" s="403" t="str">
        <f t="shared" si="33"/>
        <v/>
      </c>
      <c r="R165" s="209"/>
      <c r="S165" s="15"/>
      <c r="T165" s="8"/>
      <c r="U165" s="8"/>
      <c r="V165" s="8"/>
      <c r="W165" s="8"/>
      <c r="X165" s="50"/>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c r="IX165" s="8"/>
      <c r="IY165" s="8"/>
      <c r="IZ165" s="8"/>
      <c r="JA165" s="8"/>
      <c r="JB165" s="8"/>
      <c r="JC165" s="8"/>
      <c r="JD165" s="8"/>
      <c r="JE165" s="8"/>
      <c r="JF165" s="8"/>
      <c r="JG165" s="8"/>
      <c r="JH165" s="8"/>
      <c r="JI165" s="8"/>
      <c r="JJ165" s="8"/>
      <c r="JK165" s="8"/>
      <c r="JL165" s="8"/>
      <c r="JM165" s="8"/>
      <c r="JN165" s="8"/>
      <c r="JO165" s="8"/>
      <c r="JP165" s="8"/>
      <c r="JQ165" s="8"/>
      <c r="JR165" s="8"/>
      <c r="JS165" s="8"/>
      <c r="JT165" s="8"/>
      <c r="JU165" s="8"/>
      <c r="JV165" s="8"/>
      <c r="JW165" s="8"/>
      <c r="JX165" s="8"/>
      <c r="JY165" s="8"/>
      <c r="JZ165" s="8"/>
      <c r="KA165" s="8"/>
      <c r="KB165" s="8"/>
      <c r="KC165" s="8"/>
      <c r="KD165" s="8"/>
      <c r="KE165" s="8"/>
      <c r="KF165" s="8"/>
      <c r="KG165" s="8"/>
      <c r="KH165" s="8"/>
      <c r="KI165" s="8"/>
      <c r="KJ165" s="8"/>
      <c r="KK165" s="8"/>
      <c r="KL165" s="8"/>
      <c r="KM165" s="8"/>
      <c r="KN165" s="8"/>
      <c r="KO165" s="8"/>
      <c r="KP165" s="8"/>
      <c r="KQ165" s="8"/>
      <c r="KR165" s="8"/>
      <c r="KS165" s="8"/>
      <c r="KT165" s="8"/>
      <c r="KU165" s="8"/>
      <c r="KV165" s="8"/>
      <c r="KW165" s="8"/>
      <c r="KX165" s="8"/>
      <c r="KY165" s="8"/>
      <c r="KZ165" s="8"/>
      <c r="LA165" s="8"/>
      <c r="LB165" s="8"/>
      <c r="LC165" s="8"/>
      <c r="LD165" s="8"/>
      <c r="LE165" s="8"/>
      <c r="LF165" s="8"/>
      <c r="LG165" s="8"/>
      <c r="LH165" s="8"/>
      <c r="LI165" s="8"/>
      <c r="LJ165" s="8"/>
      <c r="LK165" s="8"/>
      <c r="LL165" s="8"/>
      <c r="LM165" s="8"/>
      <c r="LN165" s="8"/>
      <c r="LO165" s="8"/>
      <c r="LP165" s="8"/>
      <c r="LQ165" s="8"/>
      <c r="LR165" s="8"/>
      <c r="LS165" s="8"/>
      <c r="LT165" s="8"/>
      <c r="LU165" s="8"/>
      <c r="LV165" s="8"/>
      <c r="LW165" s="8"/>
      <c r="LX165" s="8"/>
      <c r="LY165" s="8"/>
      <c r="LZ165" s="8"/>
      <c r="MA165" s="8"/>
      <c r="MB165" s="8"/>
      <c r="MC165" s="8"/>
      <c r="MD165" s="8"/>
      <c r="ME165" s="8"/>
      <c r="MF165" s="8"/>
      <c r="MG165" s="8"/>
      <c r="MH165" s="8"/>
      <c r="MI165" s="8"/>
      <c r="MJ165" s="8"/>
      <c r="MK165" s="8"/>
      <c r="ML165" s="8"/>
      <c r="MM165" s="8"/>
      <c r="MN165" s="8"/>
      <c r="MO165" s="8"/>
      <c r="MP165" s="8"/>
      <c r="MQ165" s="8"/>
      <c r="MR165" s="8"/>
      <c r="MS165" s="8"/>
      <c r="MT165" s="8"/>
      <c r="MU165" s="8"/>
      <c r="MV165" s="8"/>
      <c r="MW165" s="8"/>
      <c r="MX165" s="8"/>
      <c r="MY165" s="8"/>
      <c r="MZ165" s="8"/>
      <c r="NA165" s="8"/>
      <c r="NB165" s="8"/>
      <c r="NC165" s="8"/>
      <c r="ND165" s="8"/>
      <c r="NE165" s="8"/>
      <c r="NF165" s="8"/>
      <c r="NG165" s="8"/>
      <c r="NH165" s="8"/>
      <c r="NI165" s="8"/>
      <c r="NJ165" s="8"/>
      <c r="NK165" s="8"/>
      <c r="NL165" s="8"/>
      <c r="NM165" s="8"/>
      <c r="NN165" s="8"/>
      <c r="NO165" s="8"/>
      <c r="NP165" s="8"/>
      <c r="NQ165" s="8"/>
      <c r="NR165" s="8"/>
      <c r="NS165" s="8"/>
      <c r="NT165" s="8"/>
      <c r="NU165" s="8"/>
      <c r="NV165" s="8"/>
      <c r="NW165" s="8"/>
      <c r="NX165" s="8"/>
      <c r="NY165" s="8"/>
      <c r="NZ165" s="8"/>
      <c r="OA165" s="8"/>
      <c r="OB165" s="8"/>
      <c r="OC165" s="8"/>
      <c r="OD165" s="8"/>
      <c r="OE165" s="8"/>
      <c r="OF165" s="8"/>
      <c r="OG165" s="8"/>
      <c r="OH165" s="8"/>
      <c r="OI165" s="8"/>
      <c r="OJ165" s="8"/>
      <c r="OK165" s="8"/>
      <c r="OL165" s="8"/>
      <c r="OM165" s="8"/>
      <c r="ON165" s="8"/>
      <c r="OO165" s="8"/>
      <c r="OP165" s="8"/>
      <c r="OQ165" s="8"/>
      <c r="OR165" s="8"/>
      <c r="OS165" s="8"/>
      <c r="OT165" s="8"/>
      <c r="OU165" s="8"/>
      <c r="OV165" s="8"/>
      <c r="OW165" s="8"/>
      <c r="OX165" s="8"/>
      <c r="OY165" s="8"/>
      <c r="OZ165" s="8"/>
      <c r="PA165" s="8"/>
      <c r="PB165" s="8"/>
      <c r="PC165" s="8"/>
      <c r="PD165" s="8"/>
      <c r="PE165" s="8"/>
      <c r="PF165" s="8"/>
      <c r="PG165" s="8"/>
      <c r="PH165" s="8"/>
      <c r="PI165" s="8"/>
      <c r="PJ165" s="8"/>
      <c r="PK165" s="8"/>
      <c r="PL165" s="8"/>
      <c r="PM165" s="8"/>
      <c r="PN165" s="8"/>
      <c r="PO165" s="8"/>
      <c r="PP165" s="8"/>
      <c r="PQ165" s="8"/>
      <c r="PR165" s="8"/>
      <c r="PS165" s="8"/>
      <c r="PT165" s="8"/>
      <c r="PU165" s="8"/>
      <c r="PV165" s="8"/>
      <c r="PW165" s="8"/>
      <c r="PX165" s="8"/>
      <c r="PY165" s="8"/>
      <c r="PZ165" s="8"/>
      <c r="QA165" s="8"/>
      <c r="QB165" s="8"/>
      <c r="QC165" s="8"/>
      <c r="QD165" s="8"/>
      <c r="QE165" s="8"/>
      <c r="QF165" s="8"/>
      <c r="QG165" s="8"/>
      <c r="QH165" s="8"/>
      <c r="QI165" s="8"/>
      <c r="QJ165" s="8"/>
      <c r="QK165" s="8"/>
      <c r="QL165" s="8"/>
      <c r="QM165" s="8"/>
      <c r="QN165" s="8"/>
      <c r="QO165" s="8"/>
      <c r="QP165" s="8"/>
      <c r="QQ165" s="8"/>
      <c r="QR165" s="8"/>
      <c r="QS165" s="8"/>
      <c r="QT165" s="8"/>
      <c r="QU165" s="8"/>
      <c r="QV165" s="8"/>
      <c r="QW165" s="8"/>
      <c r="QX165" s="8"/>
      <c r="QY165" s="8"/>
      <c r="QZ165" s="8"/>
      <c r="RA165" s="8"/>
      <c r="RB165" s="8"/>
      <c r="RC165" s="8"/>
      <c r="RD165" s="8"/>
      <c r="RE165" s="8"/>
      <c r="RF165" s="8"/>
      <c r="RG165" s="8"/>
      <c r="RH165" s="8"/>
      <c r="RI165" s="8"/>
      <c r="RJ165" s="8"/>
      <c r="RK165" s="8"/>
      <c r="RL165" s="8"/>
      <c r="RM165" s="8"/>
      <c r="RN165" s="8"/>
      <c r="RO165" s="8"/>
      <c r="RP165" s="8"/>
      <c r="RQ165" s="8"/>
      <c r="RR165" s="8"/>
      <c r="RS165" s="8"/>
      <c r="RT165" s="8"/>
      <c r="RU165" s="8"/>
      <c r="RV165" s="8"/>
      <c r="RW165" s="8"/>
      <c r="RX165" s="8"/>
      <c r="RY165" s="8"/>
      <c r="RZ165" s="8"/>
      <c r="SA165" s="8"/>
      <c r="SB165" s="8"/>
      <c r="SC165" s="8"/>
      <c r="SD165" s="8"/>
      <c r="SE165" s="8"/>
      <c r="SF165" s="8"/>
      <c r="SG165" s="8"/>
      <c r="SH165" s="8"/>
      <c r="SI165" s="8"/>
      <c r="SJ165" s="8"/>
      <c r="SK165" s="8"/>
      <c r="SL165" s="8"/>
      <c r="SM165" s="8"/>
      <c r="SN165" s="8"/>
      <c r="SO165" s="8"/>
      <c r="SP165" s="8"/>
      <c r="SQ165" s="8"/>
      <c r="SR165" s="8"/>
      <c r="SS165" s="8"/>
      <c r="ST165" s="8"/>
      <c r="SU165" s="8"/>
      <c r="SV165" s="8"/>
      <c r="SW165" s="8"/>
      <c r="SX165" s="8"/>
      <c r="SY165" s="8"/>
      <c r="SZ165" s="8"/>
      <c r="TA165" s="8"/>
      <c r="TB165" s="8"/>
      <c r="TC165" s="8"/>
      <c r="TD165" s="8"/>
      <c r="TE165" s="8"/>
      <c r="TF165" s="8"/>
      <c r="TG165" s="8"/>
      <c r="TH165" s="8"/>
      <c r="TI165" s="8"/>
      <c r="TJ165" s="8"/>
      <c r="TK165" s="8"/>
      <c r="TL165" s="8"/>
      <c r="TM165" s="8"/>
      <c r="TN165" s="8"/>
      <c r="TO165" s="8"/>
      <c r="TP165" s="8"/>
      <c r="TQ165" s="8"/>
      <c r="TR165" s="8"/>
      <c r="TS165" s="8"/>
      <c r="TT165" s="8"/>
      <c r="TU165" s="8"/>
      <c r="TV165" s="8"/>
      <c r="TW165" s="8"/>
      <c r="TX165" s="8"/>
      <c r="TY165" s="8"/>
      <c r="TZ165" s="8"/>
      <c r="UA165" s="8"/>
      <c r="UB165" s="8"/>
      <c r="UC165" s="8"/>
      <c r="UD165" s="8"/>
      <c r="UE165" s="8"/>
      <c r="UF165" s="8"/>
      <c r="UG165" s="8"/>
      <c r="UH165" s="8"/>
      <c r="UI165" s="8"/>
      <c r="UJ165" s="8"/>
      <c r="UK165" s="8"/>
      <c r="UL165" s="8"/>
      <c r="UM165" s="8"/>
      <c r="UN165" s="8"/>
      <c r="UO165" s="8"/>
      <c r="UP165" s="8"/>
      <c r="UQ165" s="8"/>
      <c r="UR165" s="8"/>
      <c r="US165" s="8"/>
      <c r="UT165" s="8"/>
      <c r="UU165" s="8"/>
      <c r="UV165" s="8"/>
      <c r="UW165" s="8"/>
      <c r="UX165" s="8"/>
      <c r="UY165" s="8"/>
      <c r="UZ165" s="8"/>
      <c r="VA165" s="8"/>
      <c r="VB165" s="8"/>
      <c r="VC165" s="8"/>
      <c r="VD165" s="8"/>
      <c r="VE165" s="8"/>
      <c r="VF165" s="8"/>
      <c r="VG165" s="8"/>
      <c r="VH165" s="8"/>
      <c r="VI165" s="8"/>
      <c r="VJ165" s="8"/>
      <c r="VK165" s="8"/>
      <c r="VL165" s="8"/>
      <c r="VM165" s="8"/>
      <c r="VN165" s="8"/>
      <c r="VO165" s="8"/>
      <c r="VP165" s="8"/>
      <c r="VQ165" s="8"/>
      <c r="VR165" s="8"/>
      <c r="VS165" s="8"/>
      <c r="VT165" s="8"/>
      <c r="VU165" s="8"/>
      <c r="VV165" s="8"/>
      <c r="VW165" s="8"/>
      <c r="VX165" s="8"/>
      <c r="VY165" s="8"/>
      <c r="VZ165" s="8"/>
      <c r="WA165" s="8"/>
      <c r="WB165" s="8"/>
      <c r="WC165" s="8"/>
      <c r="WD165" s="8"/>
      <c r="WE165" s="8"/>
      <c r="WF165" s="8"/>
      <c r="WG165" s="8"/>
      <c r="WH165" s="8"/>
      <c r="WI165" s="8"/>
      <c r="WJ165" s="8"/>
      <c r="WK165" s="8"/>
      <c r="WL165" s="8"/>
      <c r="WM165" s="8"/>
      <c r="WN165" s="8"/>
      <c r="WO165" s="8"/>
      <c r="WP165" s="8"/>
      <c r="WQ165" s="8"/>
      <c r="WR165" s="8"/>
      <c r="WS165" s="8"/>
      <c r="WT165" s="8"/>
      <c r="WU165" s="8"/>
      <c r="WV165" s="8"/>
      <c r="WW165" s="8"/>
      <c r="WX165" s="8"/>
      <c r="WY165" s="8"/>
      <c r="WZ165" s="8"/>
      <c r="XA165" s="8"/>
      <c r="XB165" s="8"/>
      <c r="XC165" s="8"/>
      <c r="XD165" s="8"/>
      <c r="XE165" s="8"/>
      <c r="XF165" s="8"/>
      <c r="XG165" s="8"/>
      <c r="XH165" s="8"/>
      <c r="XI165" s="8"/>
      <c r="XJ165" s="8"/>
      <c r="XK165" s="8"/>
      <c r="XL165" s="8"/>
      <c r="XM165" s="8"/>
      <c r="XN165" s="8"/>
      <c r="XO165" s="8"/>
      <c r="XP165" s="8"/>
      <c r="XQ165" s="8"/>
      <c r="XR165" s="8"/>
      <c r="XS165" s="8"/>
      <c r="XT165" s="8"/>
      <c r="XU165" s="8"/>
      <c r="XV165" s="8"/>
      <c r="XW165" s="8"/>
      <c r="XX165" s="8"/>
      <c r="XY165" s="8"/>
      <c r="XZ165" s="8"/>
      <c r="YA165" s="8"/>
      <c r="YB165" s="8"/>
      <c r="YC165" s="8"/>
      <c r="YD165" s="8"/>
      <c r="YE165" s="8"/>
      <c r="YF165" s="8"/>
      <c r="YG165" s="8"/>
      <c r="YH165" s="8"/>
      <c r="YI165" s="8"/>
      <c r="YJ165" s="8"/>
      <c r="YK165" s="8"/>
      <c r="YL165" s="8"/>
      <c r="YM165" s="8"/>
      <c r="YN165" s="8"/>
      <c r="YO165" s="8"/>
      <c r="YP165" s="8"/>
      <c r="YQ165" s="8"/>
      <c r="YR165" s="8"/>
      <c r="YS165" s="8"/>
      <c r="YT165" s="8"/>
      <c r="YU165" s="8"/>
      <c r="YV165" s="8"/>
      <c r="YW165" s="8"/>
      <c r="YX165" s="8"/>
      <c r="YY165" s="8"/>
      <c r="YZ165" s="8"/>
      <c r="ZA165" s="8"/>
      <c r="ZB165" s="8"/>
      <c r="ZC165" s="8"/>
      <c r="ZD165" s="8"/>
      <c r="ZE165" s="8"/>
      <c r="ZF165" s="8"/>
      <c r="ZG165" s="8"/>
      <c r="ZH165" s="8"/>
      <c r="ZI165" s="8"/>
      <c r="ZJ165" s="8"/>
      <c r="ZK165" s="8"/>
      <c r="ZL165" s="8"/>
      <c r="ZM165" s="8"/>
      <c r="ZN165" s="8"/>
      <c r="ZO165" s="8"/>
      <c r="ZP165" s="8"/>
      <c r="ZQ165" s="8"/>
      <c r="ZR165" s="8"/>
      <c r="ZS165" s="8"/>
      <c r="ZT165" s="8"/>
      <c r="ZU165" s="8"/>
      <c r="ZV165" s="8"/>
      <c r="ZW165" s="8"/>
      <c r="ZX165" s="8"/>
      <c r="ZY165" s="8"/>
      <c r="ZZ165" s="8"/>
      <c r="AAA165" s="8"/>
      <c r="AAB165" s="8"/>
      <c r="AAC165" s="8"/>
      <c r="AAD165" s="8"/>
      <c r="AAE165" s="8"/>
      <c r="AAF165" s="8"/>
      <c r="AAG165" s="8"/>
      <c r="AAH165" s="8"/>
      <c r="AAI165" s="8"/>
      <c r="AAJ165" s="8"/>
      <c r="AAK165" s="8"/>
      <c r="AAL165" s="8"/>
      <c r="AAM165" s="8"/>
      <c r="AAN165" s="8"/>
      <c r="AAO165" s="8"/>
      <c r="AAP165" s="8"/>
      <c r="AAQ165" s="8"/>
      <c r="AAR165" s="8"/>
      <c r="AAS165" s="8"/>
      <c r="AAT165" s="8"/>
      <c r="AAU165" s="8"/>
      <c r="AAV165" s="8"/>
      <c r="AAW165" s="8"/>
      <c r="AAX165" s="8"/>
      <c r="AAY165" s="8"/>
      <c r="AAZ165" s="8"/>
      <c r="ABA165" s="8"/>
      <c r="ABB165" s="8"/>
      <c r="ABC165" s="8"/>
      <c r="ABD165" s="8"/>
      <c r="ABE165" s="8"/>
      <c r="ABF165" s="8"/>
      <c r="ABG165" s="8"/>
      <c r="ABH165" s="8"/>
      <c r="ABI165" s="8"/>
      <c r="ABJ165" s="8"/>
      <c r="ABK165" s="8"/>
      <c r="ABL165" s="8"/>
      <c r="ABM165" s="8"/>
      <c r="ABN165" s="8"/>
      <c r="ABO165" s="8"/>
      <c r="ABP165" s="8"/>
      <c r="ABQ165" s="8"/>
      <c r="ABR165" s="8"/>
      <c r="ABS165" s="8"/>
      <c r="ABT165" s="8"/>
      <c r="ABU165" s="8"/>
      <c r="ABV165" s="8"/>
      <c r="ABW165" s="8"/>
      <c r="ABX165" s="8"/>
      <c r="ABY165" s="8"/>
      <c r="ABZ165" s="8"/>
      <c r="ACA165" s="8"/>
      <c r="ACB165" s="8"/>
      <c r="ACC165" s="8"/>
      <c r="ACD165" s="8"/>
      <c r="ACE165" s="8"/>
      <c r="ACF165" s="8"/>
      <c r="ACG165" s="8"/>
      <c r="ACH165" s="8"/>
      <c r="ACI165" s="8"/>
      <c r="ACJ165" s="8"/>
      <c r="ACK165" s="8"/>
      <c r="ACL165" s="8"/>
      <c r="ACM165" s="8"/>
      <c r="ACN165" s="8"/>
      <c r="ACO165" s="8"/>
      <c r="ACP165" s="8"/>
      <c r="ACQ165" s="8"/>
      <c r="ACR165" s="8"/>
      <c r="ACS165" s="8"/>
      <c r="ACT165" s="8"/>
      <c r="ACU165" s="8"/>
      <c r="ACV165" s="8"/>
      <c r="ACW165" s="8"/>
      <c r="ACX165" s="8"/>
      <c r="ACY165" s="8"/>
      <c r="ACZ165" s="8"/>
      <c r="ADA165" s="8"/>
      <c r="ADB165" s="8"/>
      <c r="ADC165" s="8"/>
      <c r="ADD165" s="8"/>
      <c r="ADE165" s="8"/>
      <c r="ADF165" s="8"/>
      <c r="ADG165" s="8"/>
      <c r="ADH165" s="8"/>
      <c r="ADI165" s="8"/>
      <c r="ADJ165" s="8"/>
      <c r="ADK165" s="8"/>
      <c r="ADL165" s="8"/>
      <c r="ADM165" s="8"/>
      <c r="ADN165" s="8"/>
      <c r="ADO165" s="8"/>
      <c r="ADP165" s="8"/>
      <c r="ADQ165" s="8"/>
      <c r="ADR165" s="8"/>
      <c r="ADS165" s="8"/>
      <c r="ADT165" s="8"/>
      <c r="ADU165" s="8"/>
      <c r="ADV165" s="8"/>
      <c r="ADW165" s="8"/>
      <c r="ADX165" s="8"/>
      <c r="ADY165" s="8"/>
      <c r="ADZ165" s="8"/>
      <c r="AEA165" s="8"/>
      <c r="AEB165" s="8"/>
      <c r="AEC165" s="8"/>
      <c r="AED165" s="8"/>
      <c r="AEE165" s="8"/>
      <c r="AEF165" s="8"/>
      <c r="AEG165" s="8"/>
      <c r="AEH165" s="8"/>
      <c r="AEI165" s="8"/>
      <c r="AEJ165" s="8"/>
      <c r="AEK165" s="8"/>
      <c r="AEL165" s="8"/>
      <c r="AEM165" s="8"/>
      <c r="AEN165" s="8"/>
      <c r="AEO165" s="8"/>
      <c r="AEP165" s="8"/>
      <c r="AEQ165" s="8"/>
      <c r="AER165" s="8"/>
      <c r="AES165" s="8"/>
      <c r="AET165" s="8"/>
      <c r="AEU165" s="8"/>
      <c r="AEV165" s="8"/>
      <c r="AEW165" s="8"/>
      <c r="AEX165" s="8"/>
      <c r="AEY165" s="8"/>
      <c r="AEZ165" s="8"/>
      <c r="AFA165" s="8"/>
      <c r="AFB165" s="8"/>
      <c r="AFC165" s="8"/>
      <c r="AFD165" s="8"/>
      <c r="AFE165" s="8"/>
      <c r="AFF165" s="8"/>
      <c r="AFG165" s="8"/>
      <c r="AFH165" s="8"/>
      <c r="AFI165" s="8"/>
      <c r="AFJ165" s="8"/>
      <c r="AFK165" s="8"/>
      <c r="AFL165" s="8"/>
      <c r="AFM165" s="8"/>
      <c r="AFN165" s="8"/>
      <c r="AFO165" s="8"/>
      <c r="AFP165" s="8"/>
      <c r="AFQ165" s="8"/>
      <c r="AFR165" s="8"/>
      <c r="AFS165" s="8"/>
      <c r="AFT165" s="8"/>
      <c r="AFU165" s="8"/>
      <c r="AFV165" s="8"/>
      <c r="AFW165" s="8"/>
      <c r="AFX165" s="8"/>
      <c r="AFY165" s="8"/>
      <c r="AFZ165" s="8"/>
      <c r="AGA165" s="8"/>
      <c r="AGB165" s="8"/>
      <c r="AGC165" s="8"/>
      <c r="AGD165" s="8"/>
      <c r="AGE165" s="8"/>
      <c r="AGF165" s="8"/>
      <c r="AGG165" s="8"/>
      <c r="AGH165" s="8"/>
      <c r="AGI165" s="8"/>
      <c r="AGJ165" s="8"/>
      <c r="AGK165" s="8"/>
      <c r="AGL165" s="8"/>
      <c r="AGM165" s="8"/>
      <c r="AGN165" s="8"/>
      <c r="AGO165" s="8"/>
      <c r="AGP165" s="8"/>
      <c r="AGQ165" s="8"/>
      <c r="AGR165" s="8"/>
      <c r="AGS165" s="8"/>
      <c r="AGT165" s="8"/>
      <c r="AGU165" s="8"/>
      <c r="AGV165" s="8"/>
      <c r="AGW165" s="8"/>
      <c r="AGX165" s="8"/>
      <c r="AGY165" s="8"/>
      <c r="AGZ165" s="8"/>
      <c r="AHA165" s="8"/>
      <c r="AHB165" s="8"/>
      <c r="AHC165" s="8"/>
      <c r="AHD165" s="8"/>
      <c r="AHE165" s="8"/>
      <c r="AHF165" s="8"/>
      <c r="AHG165" s="8"/>
      <c r="AHH165" s="8"/>
      <c r="AHI165" s="8"/>
      <c r="AHJ165" s="8"/>
      <c r="AHK165" s="8"/>
      <c r="AHL165" s="8"/>
      <c r="AHM165" s="8"/>
      <c r="AHN165" s="8"/>
      <c r="AHO165" s="8"/>
      <c r="AHP165" s="8"/>
      <c r="AHQ165" s="8"/>
      <c r="AHR165" s="8"/>
      <c r="AHS165" s="8"/>
      <c r="AHT165" s="8"/>
      <c r="AHU165" s="8"/>
      <c r="AHV165" s="8"/>
      <c r="AHW165" s="8"/>
      <c r="AHX165" s="8"/>
      <c r="AHY165" s="8"/>
      <c r="AHZ165" s="8"/>
      <c r="AIA165" s="8"/>
      <c r="AIB165" s="8"/>
      <c r="AIC165" s="8"/>
      <c r="AID165" s="8"/>
      <c r="AIE165" s="8"/>
      <c r="AIF165" s="8"/>
      <c r="AIG165" s="8"/>
      <c r="AIH165" s="8"/>
      <c r="AII165" s="8"/>
      <c r="AIJ165" s="8"/>
      <c r="AIK165" s="8"/>
      <c r="AIL165" s="8"/>
      <c r="AIM165" s="8"/>
      <c r="AIN165" s="8"/>
      <c r="AIO165" s="8"/>
      <c r="AIP165" s="8"/>
      <c r="AIQ165" s="8"/>
      <c r="AIR165" s="8"/>
      <c r="AIS165" s="8"/>
      <c r="AIT165" s="8"/>
      <c r="AIU165" s="8"/>
      <c r="AIV165" s="8"/>
      <c r="AIW165" s="8"/>
      <c r="AIX165" s="8"/>
      <c r="AIY165" s="8"/>
      <c r="AIZ165" s="8"/>
      <c r="AJA165" s="8"/>
      <c r="AJB165" s="8"/>
      <c r="AJC165" s="8"/>
      <c r="AJD165" s="8"/>
      <c r="AJE165" s="8"/>
      <c r="AJF165" s="8"/>
      <c r="AJG165" s="8"/>
      <c r="AJH165" s="8"/>
      <c r="AJI165" s="8"/>
      <c r="AJJ165" s="8"/>
      <c r="AJK165" s="8"/>
      <c r="AJL165" s="8"/>
      <c r="AJM165" s="8"/>
      <c r="AJN165" s="8"/>
      <c r="AJO165" s="8"/>
      <c r="AJP165" s="8"/>
      <c r="AJQ165" s="8"/>
      <c r="AJR165" s="8"/>
      <c r="AJS165" s="8"/>
      <c r="AJT165" s="8"/>
      <c r="AJU165" s="8"/>
      <c r="AJV165" s="8"/>
      <c r="AJW165" s="8"/>
      <c r="AJX165" s="8"/>
      <c r="AJY165" s="8"/>
      <c r="AJZ165" s="8"/>
      <c r="AKA165" s="8"/>
      <c r="AKB165" s="8"/>
      <c r="AKC165" s="8"/>
      <c r="AKD165" s="8"/>
      <c r="AKE165" s="8"/>
      <c r="AKF165" s="8"/>
      <c r="AKG165" s="8"/>
      <c r="AKH165" s="8"/>
      <c r="AKI165" s="8"/>
      <c r="AKJ165" s="8"/>
      <c r="AKK165" s="8"/>
      <c r="AKL165" s="8"/>
      <c r="AKM165" s="8"/>
      <c r="AKN165" s="8"/>
      <c r="AKO165" s="8"/>
      <c r="AKP165" s="8"/>
      <c r="AKQ165" s="8"/>
      <c r="AKR165" s="8"/>
      <c r="AKS165" s="8"/>
      <c r="AKT165" s="8"/>
      <c r="AKU165" s="8"/>
      <c r="AKV165" s="8"/>
      <c r="AKW165" s="8"/>
      <c r="AKX165" s="8"/>
      <c r="AKY165" s="8"/>
      <c r="AKZ165" s="8"/>
      <c r="ALA165" s="8"/>
      <c r="ALB165" s="8"/>
      <c r="ALC165" s="8"/>
      <c r="ALD165" s="8"/>
      <c r="ALE165" s="8"/>
      <c r="ALF165" s="8"/>
      <c r="ALG165" s="8"/>
      <c r="ALH165" s="8"/>
      <c r="ALI165" s="8"/>
      <c r="ALJ165" s="8"/>
      <c r="ALK165" s="8"/>
      <c r="ALL165" s="8"/>
      <c r="ALM165" s="8"/>
      <c r="ALN165" s="8"/>
      <c r="ALO165" s="8"/>
      <c r="ALP165" s="8"/>
      <c r="ALQ165" s="8"/>
      <c r="ALR165" s="8"/>
      <c r="ALS165" s="8"/>
      <c r="ALT165" s="8"/>
      <c r="ALU165" s="8"/>
      <c r="ALV165" s="8"/>
      <c r="ALW165" s="8"/>
      <c r="ALX165" s="8"/>
      <c r="ALY165" s="8"/>
      <c r="ALZ165" s="8"/>
      <c r="AMA165" s="8"/>
      <c r="AMB165" s="8"/>
      <c r="AMC165" s="8"/>
      <c r="AMD165" s="8"/>
      <c r="AME165" s="8"/>
    </row>
    <row r="166" spans="1:1019" ht="15.75">
      <c r="A166" s="224"/>
      <c r="B166" s="225"/>
      <c r="C166" s="236"/>
      <c r="D166" s="236"/>
      <c r="E166" s="236"/>
      <c r="F166" s="237"/>
      <c r="G166" s="228"/>
      <c r="H166" s="238"/>
      <c r="I166" s="230" t="b">
        <f t="shared" si="32"/>
        <v>0</v>
      </c>
      <c r="J166" s="231" t="e">
        <f>VLOOKUP(G166,'3. Fiche prépa conv APL_RS'!$B$33:$H$39,IF(LEFT(A166,3)="PLS",6,IF(LEFT(A166,4)="PLUS",2,IF(LEFT(A166,4)="PLAI",4))))</f>
        <v>#N/A</v>
      </c>
      <c r="K166" s="232"/>
      <c r="L166" s="232"/>
      <c r="M166" s="233">
        <f t="shared" si="30"/>
        <v>0</v>
      </c>
      <c r="N166" s="234"/>
      <c r="O166" s="233" t="str">
        <f>IF($A166="PLAI-adapté",IF($M$8=2,VLOOKUP($N166,Données!$H$6:$L$11,5,0),VLOOKUP($N166,Données!$H$6:$L$11,4,0)),"")</f>
        <v/>
      </c>
      <c r="P166" s="235" t="str">
        <f t="shared" si="31"/>
        <v/>
      </c>
      <c r="Q166" s="403" t="str">
        <f t="shared" si="33"/>
        <v/>
      </c>
      <c r="R166" s="209"/>
      <c r="S166" s="15"/>
      <c r="X166" s="50"/>
      <c r="AB166" s="446"/>
      <c r="AC166" s="446"/>
      <c r="AD166" s="53"/>
    </row>
    <row r="167" spans="1:1019" ht="15.75">
      <c r="A167" s="224"/>
      <c r="B167" s="225"/>
      <c r="C167" s="236"/>
      <c r="D167" s="236"/>
      <c r="E167" s="236"/>
      <c r="F167" s="237"/>
      <c r="G167" s="228"/>
      <c r="H167" s="238"/>
      <c r="I167" s="230" t="b">
        <f t="shared" si="32"/>
        <v>0</v>
      </c>
      <c r="J167" s="231" t="e">
        <f>VLOOKUP(G167,'3. Fiche prépa conv APL_RS'!$B$33:$H$39,IF(LEFT(A167,3)="PLS",6,IF(LEFT(A167,4)="PLUS",2,IF(LEFT(A167,4)="PLAI",4))))</f>
        <v>#N/A</v>
      </c>
      <c r="K167" s="232"/>
      <c r="L167" s="232"/>
      <c r="M167" s="233">
        <f t="shared" si="30"/>
        <v>0</v>
      </c>
      <c r="N167" s="234"/>
      <c r="O167" s="233" t="str">
        <f>IF($A167="PLAI-adapté",IF($M$8=2,VLOOKUP($N167,Données!$H$6:$L$11,5,0),VLOOKUP($N167,Données!$H$6:$L$11,4,0)),"")</f>
        <v/>
      </c>
      <c r="P167" s="235" t="str">
        <f t="shared" si="31"/>
        <v/>
      </c>
      <c r="Q167" s="403" t="str">
        <f t="shared" si="33"/>
        <v/>
      </c>
      <c r="R167" s="209"/>
      <c r="S167" s="15"/>
      <c r="AB167" s="446"/>
      <c r="AC167" s="446"/>
      <c r="AD167" s="54"/>
    </row>
    <row r="168" spans="1:1019">
      <c r="A168" s="224"/>
      <c r="B168" s="225"/>
      <c r="C168" s="236"/>
      <c r="D168" s="236"/>
      <c r="E168" s="236"/>
      <c r="F168" s="237"/>
      <c r="G168" s="228"/>
      <c r="H168" s="238"/>
      <c r="I168" s="230" t="b">
        <f t="shared" si="32"/>
        <v>0</v>
      </c>
      <c r="J168" s="231" t="e">
        <f>VLOOKUP(G168,'3. Fiche prépa conv APL_RS'!$B$33:$H$39,IF(LEFT(A168,3)="PLS",6,IF(LEFT(A168,4)="PLUS",2,IF(LEFT(A168,4)="PLAI",4))))</f>
        <v>#N/A</v>
      </c>
      <c r="K168" s="232"/>
      <c r="L168" s="232"/>
      <c r="M168" s="233">
        <f t="shared" si="30"/>
        <v>0</v>
      </c>
      <c r="N168" s="234"/>
      <c r="O168" s="233" t="str">
        <f>IF($A168="PLAI-adapté",IF($M$8=2,VLOOKUP($N168,Données!$H$6:$L$11,5,0),VLOOKUP($N168,Données!$H$6:$L$11,4,0)),"")</f>
        <v/>
      </c>
      <c r="P168" s="235" t="str">
        <f t="shared" si="31"/>
        <v/>
      </c>
      <c r="Q168" s="403" t="str">
        <f t="shared" si="33"/>
        <v/>
      </c>
      <c r="R168" s="209"/>
      <c r="S168" s="15"/>
    </row>
    <row r="169" spans="1:1019" ht="15.75">
      <c r="A169" s="224"/>
      <c r="B169" s="225"/>
      <c r="C169" s="236"/>
      <c r="D169" s="236"/>
      <c r="E169" s="236"/>
      <c r="F169" s="237"/>
      <c r="G169" s="228"/>
      <c r="H169" s="238"/>
      <c r="I169" s="230" t="b">
        <f t="shared" si="32"/>
        <v>0</v>
      </c>
      <c r="J169" s="231" t="e">
        <f>VLOOKUP(G169,'3. Fiche prépa conv APL_RS'!$B$33:$H$39,IF(LEFT(A169,3)="PLS",6,IF(LEFT(A169,4)="PLUS",2,IF(LEFT(A169,4)="PLAI",4))))</f>
        <v>#N/A</v>
      </c>
      <c r="K169" s="232"/>
      <c r="L169" s="232"/>
      <c r="M169" s="233">
        <f t="shared" si="30"/>
        <v>0</v>
      </c>
      <c r="N169" s="234"/>
      <c r="O169" s="233" t="str">
        <f>IF($A169="PLAI-adapté",IF($M$8=2,VLOOKUP($N169,Données!$H$6:$L$11,5,0),VLOOKUP($N169,Données!$H$6:$L$11,4,0)),"")</f>
        <v/>
      </c>
      <c r="P169" s="235" t="str">
        <f t="shared" si="31"/>
        <v/>
      </c>
      <c r="Q169" s="403" t="str">
        <f t="shared" si="33"/>
        <v/>
      </c>
      <c r="R169" s="209"/>
      <c r="S169" s="15"/>
      <c r="X169" s="50"/>
    </row>
    <row r="170" spans="1:1019" ht="15.75">
      <c r="A170" s="224"/>
      <c r="B170" s="225"/>
      <c r="C170" s="236"/>
      <c r="D170" s="236"/>
      <c r="E170" s="236"/>
      <c r="F170" s="237"/>
      <c r="G170" s="228"/>
      <c r="H170" s="238"/>
      <c r="I170" s="230" t="b">
        <f t="shared" si="32"/>
        <v>0</v>
      </c>
      <c r="J170" s="231" t="e">
        <f>VLOOKUP(G170,'3. Fiche prépa conv APL_RS'!$B$33:$H$39,IF(LEFT(A170,3)="PLS",6,IF(LEFT(A170,4)="PLUS",2,IF(LEFT(A170,4)="PLAI",4))))</f>
        <v>#N/A</v>
      </c>
      <c r="K170" s="232"/>
      <c r="L170" s="232"/>
      <c r="M170" s="233">
        <f t="shared" si="30"/>
        <v>0</v>
      </c>
      <c r="N170" s="234"/>
      <c r="O170" s="233" t="str">
        <f>IF($A170="PLAI-adapté",IF($M$8=2,VLOOKUP($N170,Données!$H$6:$L$11,5,0),VLOOKUP($N170,Données!$H$6:$L$11,4,0)),"")</f>
        <v/>
      </c>
      <c r="P170" s="235" t="str">
        <f t="shared" si="31"/>
        <v/>
      </c>
      <c r="Q170" s="403" t="str">
        <f t="shared" si="33"/>
        <v/>
      </c>
      <c r="R170" s="209"/>
      <c r="S170" s="15"/>
      <c r="X170" s="50"/>
    </row>
    <row r="171" spans="1:1019" ht="15.75">
      <c r="A171" s="224"/>
      <c r="B171" s="225"/>
      <c r="C171" s="236"/>
      <c r="D171" s="236"/>
      <c r="E171" s="236"/>
      <c r="F171" s="237"/>
      <c r="G171" s="228"/>
      <c r="H171" s="238"/>
      <c r="I171" s="230" t="b">
        <f t="shared" si="32"/>
        <v>0</v>
      </c>
      <c r="J171" s="231" t="e">
        <f>VLOOKUP(G171,'3. Fiche prépa conv APL_RS'!$B$33:$H$39,IF(LEFT(A171,3)="PLS",6,IF(LEFT(A171,4)="PLUS",2,IF(LEFT(A171,4)="PLAI",4))))</f>
        <v>#N/A</v>
      </c>
      <c r="K171" s="232"/>
      <c r="L171" s="232"/>
      <c r="M171" s="233">
        <f t="shared" si="30"/>
        <v>0</v>
      </c>
      <c r="N171" s="234"/>
      <c r="O171" s="233" t="str">
        <f>IF($A171="PLAI-adapté",IF($M$8=2,VLOOKUP($N171,Données!$H$6:$L$11,5,0),VLOOKUP($N171,Données!$H$6:$L$11,4,0)),"")</f>
        <v/>
      </c>
      <c r="P171" s="235" t="str">
        <f t="shared" si="31"/>
        <v/>
      </c>
      <c r="Q171" s="403" t="str">
        <f t="shared" si="33"/>
        <v/>
      </c>
      <c r="R171" s="209"/>
      <c r="S171" s="15"/>
      <c r="X171" s="50"/>
    </row>
    <row r="172" spans="1:1019" ht="15.75">
      <c r="A172" s="224"/>
      <c r="B172" s="225"/>
      <c r="C172" s="236"/>
      <c r="D172" s="236"/>
      <c r="E172" s="236"/>
      <c r="F172" s="237"/>
      <c r="G172" s="228"/>
      <c r="H172" s="238"/>
      <c r="I172" s="230" t="b">
        <f t="shared" si="32"/>
        <v>0</v>
      </c>
      <c r="J172" s="231" t="e">
        <f>VLOOKUP(G172,'3. Fiche prépa conv APL_RS'!$B$33:$H$39,IF(LEFT(A172,3)="PLS",6,IF(LEFT(A172,4)="PLUS",2,IF(LEFT(A172,4)="PLAI",4))))</f>
        <v>#N/A</v>
      </c>
      <c r="K172" s="232"/>
      <c r="L172" s="232"/>
      <c r="M172" s="233">
        <f t="shared" si="30"/>
        <v>0</v>
      </c>
      <c r="N172" s="234"/>
      <c r="O172" s="233" t="str">
        <f>IF($A172="PLAI-adapté",IF($M$8=2,VLOOKUP($N172,Données!$H$6:$L$11,5,0),VLOOKUP($N172,Données!$H$6:$L$11,4,0)),"")</f>
        <v/>
      </c>
      <c r="P172" s="235" t="str">
        <f t="shared" si="31"/>
        <v/>
      </c>
      <c r="Q172" s="403" t="str">
        <f t="shared" si="33"/>
        <v/>
      </c>
      <c r="R172" s="209"/>
      <c r="S172" s="15"/>
      <c r="X172" s="50"/>
    </row>
    <row r="173" spans="1:1019" ht="15.75">
      <c r="A173" s="224"/>
      <c r="B173" s="225"/>
      <c r="C173" s="236"/>
      <c r="D173" s="236"/>
      <c r="E173" s="236"/>
      <c r="F173" s="237"/>
      <c r="G173" s="228"/>
      <c r="H173" s="238"/>
      <c r="I173" s="230" t="b">
        <f t="shared" si="32"/>
        <v>0</v>
      </c>
      <c r="J173" s="231" t="e">
        <f>VLOOKUP(G173,'3. Fiche prépa conv APL_RS'!$B$33:$H$39,IF(LEFT(A173,3)="PLS",6,IF(LEFT(A173,4)="PLUS",2,IF(LEFT(A173,4)="PLAI",4))))</f>
        <v>#N/A</v>
      </c>
      <c r="K173" s="232"/>
      <c r="L173" s="232"/>
      <c r="M173" s="233">
        <f t="shared" si="30"/>
        <v>0</v>
      </c>
      <c r="N173" s="234"/>
      <c r="O173" s="233" t="str">
        <f>IF($A173="PLAI-adapté",IF($M$8=2,VLOOKUP($N173,Données!$H$6:$L$11,5,0),VLOOKUP($N173,Données!$H$6:$L$11,4,0)),"")</f>
        <v/>
      </c>
      <c r="P173" s="235" t="str">
        <f t="shared" si="31"/>
        <v/>
      </c>
      <c r="Q173" s="403" t="str">
        <f t="shared" si="33"/>
        <v/>
      </c>
      <c r="R173" s="209"/>
      <c r="S173" s="15"/>
      <c r="X173" s="50"/>
    </row>
    <row r="174" spans="1:1019" ht="15.75">
      <c r="A174" s="224"/>
      <c r="B174" s="225"/>
      <c r="C174" s="236"/>
      <c r="D174" s="236"/>
      <c r="E174" s="236"/>
      <c r="F174" s="237"/>
      <c r="G174" s="228"/>
      <c r="H174" s="238"/>
      <c r="I174" s="230" t="b">
        <f t="shared" si="32"/>
        <v>0</v>
      </c>
      <c r="J174" s="231" t="e">
        <f>VLOOKUP(G174,'3. Fiche prépa conv APL_RS'!$B$33:$H$39,IF(LEFT(A174,3)="PLS",6,IF(LEFT(A174,4)="PLUS",2,IF(LEFT(A174,4)="PLAI",4))))</f>
        <v>#N/A</v>
      </c>
      <c r="K174" s="232"/>
      <c r="L174" s="232"/>
      <c r="M174" s="233">
        <f t="shared" si="30"/>
        <v>0</v>
      </c>
      <c r="N174" s="234"/>
      <c r="O174" s="233" t="str">
        <f>IF($A174="PLAI-adapté",IF($M$8=2,VLOOKUP($N174,Données!$H$6:$L$11,5,0),VLOOKUP($N174,Données!$H$6:$L$11,4,0)),"")</f>
        <v/>
      </c>
      <c r="P174" s="235" t="str">
        <f t="shared" si="31"/>
        <v/>
      </c>
      <c r="Q174" s="403" t="str">
        <f t="shared" si="33"/>
        <v/>
      </c>
      <c r="R174" s="209"/>
      <c r="S174" s="15"/>
      <c r="X174" s="50"/>
    </row>
    <row r="175" spans="1:1019" ht="15.75">
      <c r="A175" s="224"/>
      <c r="B175" s="225"/>
      <c r="C175" s="236"/>
      <c r="D175" s="236"/>
      <c r="E175" s="236"/>
      <c r="F175" s="237"/>
      <c r="G175" s="228"/>
      <c r="H175" s="238"/>
      <c r="I175" s="230" t="b">
        <f t="shared" si="32"/>
        <v>0</v>
      </c>
      <c r="J175" s="231" t="e">
        <f>VLOOKUP(G175,'3. Fiche prépa conv APL_RS'!$B$33:$H$39,IF(LEFT(A175,3)="PLS",6,IF(LEFT(A175,4)="PLUS",2,IF(LEFT(A175,4)="PLAI",4))))</f>
        <v>#N/A</v>
      </c>
      <c r="K175" s="232"/>
      <c r="L175" s="232"/>
      <c r="M175" s="233">
        <f t="shared" si="30"/>
        <v>0</v>
      </c>
      <c r="N175" s="234"/>
      <c r="O175" s="233" t="str">
        <f>IF($A175="PLAI-adapté",IF($M$8=2,VLOOKUP($N175,Données!$H$6:$L$11,5,0),VLOOKUP($N175,Données!$H$6:$L$11,4,0)),"")</f>
        <v/>
      </c>
      <c r="P175" s="235" t="str">
        <f t="shared" si="31"/>
        <v/>
      </c>
      <c r="Q175" s="403" t="str">
        <f t="shared" si="33"/>
        <v/>
      </c>
      <c r="R175" s="209"/>
      <c r="S175" s="15"/>
      <c r="X175" s="50"/>
    </row>
    <row r="176" spans="1:1019" ht="15.75">
      <c r="A176" s="224"/>
      <c r="B176" s="225"/>
      <c r="C176" s="236"/>
      <c r="D176" s="236"/>
      <c r="E176" s="236"/>
      <c r="F176" s="237"/>
      <c r="G176" s="228"/>
      <c r="H176" s="238"/>
      <c r="I176" s="230" t="b">
        <f t="shared" ref="I176:I207" si="34">IF($C$6="Acquisition-amélioration",IF(G176="T1",IF(H176&lt;16.2,"plan à contrôler",""),IF(G176="T1'",IF(H176&lt;18,"plan à contrôler",""),IF(G176="T1 bis",IF(H176&lt;27,"plan à contrôler",""),IF(G176="T2",IF(H176&lt;45.4,"plan à contrôler",""),IF(G176="T3",IF(H176&lt;54,"plan à contrôler",""),IF(G176="T4",IF(H176&lt;66.6,"plan à contrôler",""),IF(G176="T5",IF(H176&lt;79.2,"plan à contrôler","")))))))),IF(G176="T1",IF(H176&lt;18,"plan à contrôler",""),IF(G176="T1'",IF(H176&lt;20,"plan à contrôler",""),IF(G176="T1 bis",IF(H176&lt;30,"plan à contrôler",""),IF(G176="T2",IF(H176&lt;46,"plan à contrôler",""),IF(G176="T3",IF(H176&lt;60,"plan à contrôler",""),IF(G176="T4",IF(H176&lt;74,"plan à contrôler",""),IF(G176="T5",IF(H176&lt;88,"plan à contrôler","")))))))))</f>
        <v>0</v>
      </c>
      <c r="J176" s="231" t="e">
        <f>VLOOKUP(G176,'3. Fiche prépa conv APL_RS'!$B$33:$H$39,IF(LEFT(A176,3)="PLS",6,IF(LEFT(A176,4)="PLUS",2,IF(LEFT(A176,4)="PLAI",4))))</f>
        <v>#N/A</v>
      </c>
      <c r="K176" s="232"/>
      <c r="L176" s="232"/>
      <c r="M176" s="233">
        <f t="shared" si="30"/>
        <v>0</v>
      </c>
      <c r="N176" s="234"/>
      <c r="O176" s="233" t="str">
        <f>IF($A176="PLAI-adapté",IF($M$8=2,VLOOKUP($N176,Données!$H$6:$L$11,5,0),VLOOKUP($N176,Données!$H$6:$L$11,4,0)),"")</f>
        <v/>
      </c>
      <c r="P176" s="235" t="str">
        <f t="shared" si="31"/>
        <v/>
      </c>
      <c r="Q176" s="403" t="str">
        <f t="shared" ref="Q176:Q207" si="35">IFERROR(IF(A176="PLAI-adapté",IF(P176&lt;K176,"valeur redevance pratiquée à revoir","OK"),IF(J176&lt;K176,"valeur redevance pratiquée à revoir","OK")),"")</f>
        <v/>
      </c>
      <c r="R176" s="209"/>
      <c r="S176" s="15"/>
      <c r="X176" s="50"/>
    </row>
    <row r="177" spans="1:28" ht="15.75">
      <c r="A177" s="224"/>
      <c r="B177" s="225"/>
      <c r="C177" s="236"/>
      <c r="D177" s="236"/>
      <c r="E177" s="236"/>
      <c r="F177" s="237"/>
      <c r="G177" s="228"/>
      <c r="H177" s="238"/>
      <c r="I177" s="230" t="b">
        <f t="shared" si="34"/>
        <v>0</v>
      </c>
      <c r="J177" s="231" t="e">
        <f>VLOOKUP(G177,'3. Fiche prépa conv APL_RS'!$B$33:$H$39,IF(LEFT(A177,3)="PLS",6,IF(LEFT(A177,4)="PLUS",2,IF(LEFT(A177,4)="PLAI",4))))</f>
        <v>#N/A</v>
      </c>
      <c r="K177" s="232"/>
      <c r="L177" s="232"/>
      <c r="M177" s="233">
        <f t="shared" si="30"/>
        <v>0</v>
      </c>
      <c r="N177" s="234"/>
      <c r="O177" s="233" t="str">
        <f>IF($A177="PLAI-adapté",IF($M$8=2,VLOOKUP($N177,Données!$H$6:$L$11,5,0),VLOOKUP($N177,Données!$H$6:$L$11,4,0)),"")</f>
        <v/>
      </c>
      <c r="P177" s="235" t="str">
        <f t="shared" si="31"/>
        <v/>
      </c>
      <c r="Q177" s="403" t="str">
        <f t="shared" si="35"/>
        <v/>
      </c>
      <c r="R177" s="209"/>
      <c r="S177" s="15"/>
      <c r="X177" s="50"/>
    </row>
    <row r="178" spans="1:28" ht="15.75">
      <c r="A178" s="224"/>
      <c r="B178" s="225"/>
      <c r="C178" s="236"/>
      <c r="D178" s="236"/>
      <c r="E178" s="236"/>
      <c r="F178" s="237"/>
      <c r="G178" s="228"/>
      <c r="H178" s="238"/>
      <c r="I178" s="230" t="b">
        <f t="shared" si="34"/>
        <v>0</v>
      </c>
      <c r="J178" s="231" t="e">
        <f>VLOOKUP(G178,'3. Fiche prépa conv APL_RS'!$B$33:$H$39,IF(LEFT(A178,3)="PLS",6,IF(LEFT(A178,4)="PLUS",2,IF(LEFT(A178,4)="PLAI",4))))</f>
        <v>#N/A</v>
      </c>
      <c r="K178" s="232"/>
      <c r="L178" s="232"/>
      <c r="M178" s="233">
        <f t="shared" si="30"/>
        <v>0</v>
      </c>
      <c r="N178" s="234"/>
      <c r="O178" s="233" t="str">
        <f>IF($A178="PLAI-adapté",IF($M$8=2,VLOOKUP($N178,Données!$H$6:$L$11,5,0),VLOOKUP($N178,Données!$H$6:$L$11,4,0)),"")</f>
        <v/>
      </c>
      <c r="P178" s="235" t="str">
        <f t="shared" si="31"/>
        <v/>
      </c>
      <c r="Q178" s="403" t="str">
        <f t="shared" si="35"/>
        <v/>
      </c>
      <c r="R178" s="209"/>
      <c r="S178" s="15"/>
      <c r="X178" s="50"/>
    </row>
    <row r="179" spans="1:28" ht="15.75">
      <c r="A179" s="224"/>
      <c r="B179" s="225"/>
      <c r="C179" s="236"/>
      <c r="D179" s="236"/>
      <c r="E179" s="236"/>
      <c r="F179" s="237"/>
      <c r="G179" s="228"/>
      <c r="H179" s="238"/>
      <c r="I179" s="230" t="b">
        <f t="shared" si="34"/>
        <v>0</v>
      </c>
      <c r="J179" s="231" t="e">
        <f>VLOOKUP(G179,'3. Fiche prépa conv APL_RS'!$B$33:$H$39,IF(LEFT(A179,3)="PLS",6,IF(LEFT(A179,4)="PLUS",2,IF(LEFT(A179,4)="PLAI",4))))</f>
        <v>#N/A</v>
      </c>
      <c r="K179" s="232"/>
      <c r="L179" s="232"/>
      <c r="M179" s="233">
        <f t="shared" si="30"/>
        <v>0</v>
      </c>
      <c r="N179" s="234"/>
      <c r="O179" s="233" t="str">
        <f>IF($A179="PLAI-adapté",IF($M$8=2,VLOOKUP($N179,Données!$H$6:$L$11,5,0),VLOOKUP($N179,Données!$H$6:$L$11,4,0)),"")</f>
        <v/>
      </c>
      <c r="P179" s="235" t="str">
        <f t="shared" si="31"/>
        <v/>
      </c>
      <c r="Q179" s="403" t="str">
        <f t="shared" si="35"/>
        <v/>
      </c>
      <c r="R179" s="209"/>
      <c r="S179" s="15"/>
      <c r="X179" s="50"/>
      <c r="Z179" s="55"/>
      <c r="AA179" s="56"/>
    </row>
    <row r="180" spans="1:28" ht="15.75">
      <c r="A180" s="224"/>
      <c r="B180" s="225"/>
      <c r="C180" s="236"/>
      <c r="D180" s="236"/>
      <c r="E180" s="236"/>
      <c r="F180" s="237"/>
      <c r="G180" s="228"/>
      <c r="H180" s="238"/>
      <c r="I180" s="230" t="b">
        <f t="shared" si="34"/>
        <v>0</v>
      </c>
      <c r="J180" s="231" t="e">
        <f>VLOOKUP(G180,'3. Fiche prépa conv APL_RS'!$B$33:$H$39,IF(LEFT(A180,3)="PLS",6,IF(LEFT(A180,4)="PLUS",2,IF(LEFT(A180,4)="PLAI",4))))</f>
        <v>#N/A</v>
      </c>
      <c r="K180" s="232"/>
      <c r="L180" s="232"/>
      <c r="M180" s="233">
        <f t="shared" si="30"/>
        <v>0</v>
      </c>
      <c r="N180" s="234"/>
      <c r="O180" s="233" t="str">
        <f>IF($A180="PLAI-adapté",IF($M$8=2,VLOOKUP($N180,Données!$H$6:$L$11,5,0),VLOOKUP($N180,Données!$H$6:$L$11,4,0)),"")</f>
        <v/>
      </c>
      <c r="P180" s="235" t="str">
        <f t="shared" si="31"/>
        <v/>
      </c>
      <c r="Q180" s="403" t="str">
        <f t="shared" si="35"/>
        <v/>
      </c>
      <c r="R180" s="209"/>
      <c r="S180" s="15"/>
      <c r="X180" s="50"/>
      <c r="Y180" s="50"/>
      <c r="Z180" s="57"/>
      <c r="AA180" s="57"/>
    </row>
    <row r="181" spans="1:28" ht="15.75">
      <c r="A181" s="224"/>
      <c r="B181" s="225"/>
      <c r="C181" s="236"/>
      <c r="D181" s="236"/>
      <c r="E181" s="236"/>
      <c r="F181" s="237"/>
      <c r="G181" s="228"/>
      <c r="H181" s="238"/>
      <c r="I181" s="230" t="b">
        <f t="shared" si="34"/>
        <v>0</v>
      </c>
      <c r="J181" s="231" t="e">
        <f>VLOOKUP(G181,'3. Fiche prépa conv APL_RS'!$B$33:$H$39,IF(LEFT(A181,3)="PLS",6,IF(LEFT(A181,4)="PLUS",2,IF(LEFT(A181,4)="PLAI",4))))</f>
        <v>#N/A</v>
      </c>
      <c r="K181" s="232"/>
      <c r="L181" s="232"/>
      <c r="M181" s="233">
        <f t="shared" ref="M181:M199" si="36">K181+L181</f>
        <v>0</v>
      </c>
      <c r="N181" s="234"/>
      <c r="O181" s="233" t="str">
        <f>IF($A181="PLAI-adapté",IF($M$8=2,VLOOKUP($N181,Données!$H$6:$L$11,5,0),VLOOKUP($N181,Données!$H$6:$L$11,4,0)),"")</f>
        <v/>
      </c>
      <c r="P181" s="235" t="str">
        <f t="shared" ref="P181:P199" si="37">IF(A181="PLAI-adapté",IF(J181&lt;=O181, J181,O181),"")</f>
        <v/>
      </c>
      <c r="Q181" s="403" t="str">
        <f t="shared" si="35"/>
        <v/>
      </c>
      <c r="R181" s="209"/>
      <c r="S181" s="15"/>
      <c r="X181" s="50"/>
      <c r="Y181" s="50"/>
      <c r="Z181" s="56"/>
      <c r="AA181" s="50"/>
    </row>
    <row r="182" spans="1:28" ht="15.75">
      <c r="A182" s="224"/>
      <c r="B182" s="225"/>
      <c r="C182" s="236"/>
      <c r="D182" s="236"/>
      <c r="E182" s="236"/>
      <c r="F182" s="237"/>
      <c r="G182" s="228"/>
      <c r="H182" s="238"/>
      <c r="I182" s="230" t="b">
        <f t="shared" si="34"/>
        <v>0</v>
      </c>
      <c r="J182" s="231" t="e">
        <f>VLOOKUP(G182,'3. Fiche prépa conv APL_RS'!$B$33:$H$39,IF(LEFT(A182,3)="PLS",6,IF(LEFT(A182,4)="PLUS",2,IF(LEFT(A182,4)="PLAI",4))))</f>
        <v>#N/A</v>
      </c>
      <c r="K182" s="232"/>
      <c r="L182" s="232"/>
      <c r="M182" s="233">
        <f t="shared" si="36"/>
        <v>0</v>
      </c>
      <c r="N182" s="234"/>
      <c r="O182" s="233" t="str">
        <f>IF($A182="PLAI-adapté",IF($M$8=2,VLOOKUP($N182,Données!$H$6:$L$11,5,0),VLOOKUP($N182,Données!$H$6:$L$11,4,0)),"")</f>
        <v/>
      </c>
      <c r="P182" s="235" t="str">
        <f t="shared" si="37"/>
        <v/>
      </c>
      <c r="Q182" s="403" t="str">
        <f t="shared" si="35"/>
        <v/>
      </c>
      <c r="R182" s="209"/>
      <c r="S182" s="15"/>
      <c r="X182" s="50"/>
      <c r="Y182" s="56"/>
    </row>
    <row r="183" spans="1:28" ht="15.75">
      <c r="A183" s="224"/>
      <c r="B183" s="225"/>
      <c r="C183" s="236"/>
      <c r="D183" s="236"/>
      <c r="E183" s="236"/>
      <c r="F183" s="237"/>
      <c r="G183" s="228"/>
      <c r="H183" s="238"/>
      <c r="I183" s="230" t="b">
        <f t="shared" si="34"/>
        <v>0</v>
      </c>
      <c r="J183" s="231" t="e">
        <f>VLOOKUP(G183,'3. Fiche prépa conv APL_RS'!$B$33:$H$39,IF(LEFT(A183,3)="PLS",6,IF(LEFT(A183,4)="PLUS",2,IF(LEFT(A183,4)="PLAI",4))))</f>
        <v>#N/A</v>
      </c>
      <c r="K183" s="232"/>
      <c r="L183" s="232"/>
      <c r="M183" s="233">
        <f t="shared" si="36"/>
        <v>0</v>
      </c>
      <c r="N183" s="234"/>
      <c r="O183" s="233" t="str">
        <f>IF($A183="PLAI-adapté",IF($M$8=2,VLOOKUP($N183,Données!$H$6:$L$11,5,0),VLOOKUP($N183,Données!$H$6:$L$11,4,0)),"")</f>
        <v/>
      </c>
      <c r="P183" s="235" t="str">
        <f t="shared" si="37"/>
        <v/>
      </c>
      <c r="Q183" s="403" t="str">
        <f t="shared" si="35"/>
        <v/>
      </c>
      <c r="R183" s="209"/>
      <c r="S183" s="15"/>
      <c r="Z183" s="58"/>
      <c r="AA183" s="58"/>
      <c r="AB183" s="57"/>
    </row>
    <row r="184" spans="1:28" ht="15.75">
      <c r="A184" s="224"/>
      <c r="B184" s="225"/>
      <c r="C184" s="236"/>
      <c r="D184" s="236"/>
      <c r="E184" s="236"/>
      <c r="F184" s="237"/>
      <c r="G184" s="228"/>
      <c r="H184" s="238"/>
      <c r="I184" s="230" t="b">
        <f t="shared" si="34"/>
        <v>0</v>
      </c>
      <c r="J184" s="231" t="e">
        <f>VLOOKUP(G184,'3. Fiche prépa conv APL_RS'!$B$33:$H$39,IF(LEFT(A184,3)="PLS",6,IF(LEFT(A184,4)="PLUS",2,IF(LEFT(A184,4)="PLAI",4))))</f>
        <v>#N/A</v>
      </c>
      <c r="K184" s="232"/>
      <c r="L184" s="232"/>
      <c r="M184" s="233">
        <f t="shared" si="36"/>
        <v>0</v>
      </c>
      <c r="N184" s="234"/>
      <c r="O184" s="233" t="str">
        <f>IF($A184="PLAI-adapté",IF($M$8=2,VLOOKUP($N184,Données!$H$6:$L$11,5,0),VLOOKUP($N184,Données!$H$6:$L$11,4,0)),"")</f>
        <v/>
      </c>
      <c r="P184" s="235" t="str">
        <f t="shared" si="37"/>
        <v/>
      </c>
      <c r="Q184" s="403" t="str">
        <f t="shared" si="35"/>
        <v/>
      </c>
      <c r="R184" s="209"/>
      <c r="S184" s="15"/>
      <c r="Z184" s="57"/>
      <c r="AA184" s="58"/>
      <c r="AB184" s="58"/>
    </row>
    <row r="185" spans="1:28" ht="15.75">
      <c r="A185" s="224"/>
      <c r="B185" s="225"/>
      <c r="C185" s="236"/>
      <c r="D185" s="236"/>
      <c r="E185" s="236"/>
      <c r="F185" s="237"/>
      <c r="G185" s="228"/>
      <c r="H185" s="238"/>
      <c r="I185" s="230" t="b">
        <f t="shared" si="34"/>
        <v>0</v>
      </c>
      <c r="J185" s="231" t="e">
        <f>VLOOKUP(G185,'3. Fiche prépa conv APL_RS'!$B$33:$H$39,IF(LEFT(A185,3)="PLS",6,IF(LEFT(A185,4)="PLUS",2,IF(LEFT(A185,4)="PLAI",4))))</f>
        <v>#N/A</v>
      </c>
      <c r="K185" s="232"/>
      <c r="L185" s="232"/>
      <c r="M185" s="233">
        <f t="shared" si="36"/>
        <v>0</v>
      </c>
      <c r="N185" s="234"/>
      <c r="O185" s="233" t="str">
        <f>IF($A185="PLAI-adapté",IF($M$8=2,VLOOKUP($N185,Données!$H$6:$L$11,5,0),VLOOKUP($N185,Données!$H$6:$L$11,4,0)),"")</f>
        <v/>
      </c>
      <c r="P185" s="235" t="str">
        <f t="shared" si="37"/>
        <v/>
      </c>
      <c r="Q185" s="403" t="str">
        <f t="shared" si="35"/>
        <v/>
      </c>
      <c r="R185" s="209"/>
      <c r="S185" s="15"/>
      <c r="Z185" s="57"/>
      <c r="AA185" s="58"/>
      <c r="AB185" s="58"/>
    </row>
    <row r="186" spans="1:28" ht="15.75">
      <c r="A186" s="224"/>
      <c r="B186" s="225"/>
      <c r="C186" s="236"/>
      <c r="D186" s="236"/>
      <c r="E186" s="236"/>
      <c r="F186" s="237"/>
      <c r="G186" s="228"/>
      <c r="H186" s="238"/>
      <c r="I186" s="230" t="b">
        <f t="shared" si="34"/>
        <v>0</v>
      </c>
      <c r="J186" s="231" t="e">
        <f>VLOOKUP(G186,'3. Fiche prépa conv APL_RS'!$B$33:$H$39,IF(LEFT(A186,3)="PLS",6,IF(LEFT(A186,4)="PLUS",2,IF(LEFT(A186,4)="PLAI",4))))</f>
        <v>#N/A</v>
      </c>
      <c r="K186" s="232"/>
      <c r="L186" s="232"/>
      <c r="M186" s="233">
        <f t="shared" si="36"/>
        <v>0</v>
      </c>
      <c r="N186" s="234"/>
      <c r="O186" s="233" t="str">
        <f>IF($A186="PLAI-adapté",IF($M$8=2,VLOOKUP($N186,Données!$H$6:$L$11,5,0),VLOOKUP($N186,Données!$H$6:$L$11,4,0)),"")</f>
        <v/>
      </c>
      <c r="P186" s="235" t="str">
        <f t="shared" si="37"/>
        <v/>
      </c>
      <c r="Q186" s="403" t="str">
        <f t="shared" si="35"/>
        <v/>
      </c>
      <c r="R186" s="209"/>
      <c r="S186" s="15"/>
      <c r="Z186" s="57"/>
      <c r="AA186" s="58"/>
      <c r="AB186" s="58"/>
    </row>
    <row r="187" spans="1:28">
      <c r="A187" s="224"/>
      <c r="B187" s="225"/>
      <c r="C187" s="236"/>
      <c r="D187" s="236"/>
      <c r="E187" s="236"/>
      <c r="F187" s="237"/>
      <c r="G187" s="228"/>
      <c r="H187" s="238"/>
      <c r="I187" s="230" t="b">
        <f t="shared" si="34"/>
        <v>0</v>
      </c>
      <c r="J187" s="231" t="e">
        <f>VLOOKUP(G187,'3. Fiche prépa conv APL_RS'!$B$33:$H$39,IF(LEFT(A187,3)="PLS",6,IF(LEFT(A187,4)="PLUS",2,IF(LEFT(A187,4)="PLAI",4))))</f>
        <v>#N/A</v>
      </c>
      <c r="K187" s="232"/>
      <c r="L187" s="232"/>
      <c r="M187" s="233">
        <f t="shared" si="36"/>
        <v>0</v>
      </c>
      <c r="N187" s="234"/>
      <c r="O187" s="233" t="str">
        <f>IF($A187="PLAI-adapté",IF($M$8=2,VLOOKUP($N187,Données!$H$6:$L$11,5,0),VLOOKUP($N187,Données!$H$6:$L$11,4,0)),"")</f>
        <v/>
      </c>
      <c r="P187" s="235" t="str">
        <f t="shared" si="37"/>
        <v/>
      </c>
      <c r="Q187" s="403" t="str">
        <f t="shared" si="35"/>
        <v/>
      </c>
      <c r="R187" s="209"/>
      <c r="S187" s="15"/>
    </row>
    <row r="188" spans="1:28">
      <c r="A188" s="224"/>
      <c r="B188" s="225"/>
      <c r="C188" s="236"/>
      <c r="D188" s="236"/>
      <c r="E188" s="236"/>
      <c r="F188" s="237"/>
      <c r="G188" s="228"/>
      <c r="H188" s="238"/>
      <c r="I188" s="230" t="b">
        <f t="shared" si="34"/>
        <v>0</v>
      </c>
      <c r="J188" s="231" t="e">
        <f>VLOOKUP(G188,'3. Fiche prépa conv APL_RS'!$B$33:$H$39,IF(LEFT(A188,3)="PLS",6,IF(LEFT(A188,4)="PLUS",2,IF(LEFT(A188,4)="PLAI",4))))</f>
        <v>#N/A</v>
      </c>
      <c r="K188" s="232"/>
      <c r="L188" s="232"/>
      <c r="M188" s="233">
        <f t="shared" si="36"/>
        <v>0</v>
      </c>
      <c r="N188" s="234"/>
      <c r="O188" s="233" t="str">
        <f>IF($A188="PLAI-adapté",IF($M$8=2,VLOOKUP($N188,Données!$H$6:$L$11,5,0),VLOOKUP($N188,Données!$H$6:$L$11,4,0)),"")</f>
        <v/>
      </c>
      <c r="P188" s="235" t="str">
        <f t="shared" si="37"/>
        <v/>
      </c>
      <c r="Q188" s="403" t="str">
        <f t="shared" si="35"/>
        <v/>
      </c>
      <c r="R188" s="209"/>
      <c r="S188" s="15"/>
    </row>
    <row r="189" spans="1:28">
      <c r="A189" s="224"/>
      <c r="B189" s="225"/>
      <c r="C189" s="236"/>
      <c r="D189" s="236"/>
      <c r="E189" s="236"/>
      <c r="F189" s="237"/>
      <c r="G189" s="228"/>
      <c r="H189" s="238"/>
      <c r="I189" s="230" t="b">
        <f t="shared" si="34"/>
        <v>0</v>
      </c>
      <c r="J189" s="231" t="e">
        <f>VLOOKUP(G189,'3. Fiche prépa conv APL_RS'!$B$33:$H$39,IF(LEFT(A189,3)="PLS",6,IF(LEFT(A189,4)="PLUS",2,IF(LEFT(A189,4)="PLAI",4))))</f>
        <v>#N/A</v>
      </c>
      <c r="K189" s="232"/>
      <c r="L189" s="232"/>
      <c r="M189" s="233">
        <f t="shared" si="36"/>
        <v>0</v>
      </c>
      <c r="N189" s="234"/>
      <c r="O189" s="233" t="str">
        <f>IF($A189="PLAI-adapté",IF($M$8=2,VLOOKUP($N189,Données!$H$6:$L$11,5,0),VLOOKUP($N189,Données!$H$6:$L$11,4,0)),"")</f>
        <v/>
      </c>
      <c r="P189" s="235" t="str">
        <f t="shared" si="37"/>
        <v/>
      </c>
      <c r="Q189" s="403" t="str">
        <f t="shared" si="35"/>
        <v/>
      </c>
      <c r="R189" s="209"/>
      <c r="S189" s="15"/>
    </row>
    <row r="190" spans="1:28">
      <c r="A190" s="224"/>
      <c r="B190" s="225"/>
      <c r="C190" s="236"/>
      <c r="D190" s="236"/>
      <c r="E190" s="236"/>
      <c r="F190" s="237"/>
      <c r="G190" s="228"/>
      <c r="H190" s="238"/>
      <c r="I190" s="230" t="b">
        <f t="shared" si="34"/>
        <v>0</v>
      </c>
      <c r="J190" s="231" t="e">
        <f>VLOOKUP(G190,'3. Fiche prépa conv APL_RS'!$B$33:$H$39,IF(LEFT(A190,3)="PLS",6,IF(LEFT(A190,4)="PLUS",2,IF(LEFT(A190,4)="PLAI",4))))</f>
        <v>#N/A</v>
      </c>
      <c r="K190" s="232"/>
      <c r="L190" s="232"/>
      <c r="M190" s="233">
        <f t="shared" si="36"/>
        <v>0</v>
      </c>
      <c r="N190" s="234"/>
      <c r="O190" s="233" t="str">
        <f>IF($A190="PLAI-adapté",IF($M$8=2,VLOOKUP($N190,Données!$H$6:$L$11,5,0),VLOOKUP($N190,Données!$H$6:$L$11,4,0)),"")</f>
        <v/>
      </c>
      <c r="P190" s="235" t="str">
        <f t="shared" si="37"/>
        <v/>
      </c>
      <c r="Q190" s="403" t="str">
        <f t="shared" si="35"/>
        <v/>
      </c>
      <c r="R190" s="209"/>
      <c r="S190" s="15"/>
    </row>
    <row r="191" spans="1:28">
      <c r="A191" s="224"/>
      <c r="B191" s="225"/>
      <c r="C191" s="236"/>
      <c r="D191" s="236"/>
      <c r="E191" s="236"/>
      <c r="F191" s="237"/>
      <c r="G191" s="228"/>
      <c r="H191" s="238"/>
      <c r="I191" s="230" t="b">
        <f t="shared" si="34"/>
        <v>0</v>
      </c>
      <c r="J191" s="231" t="e">
        <f>VLOOKUP(G191,'3. Fiche prépa conv APL_RS'!$B$33:$H$39,IF(LEFT(A191,3)="PLS",6,IF(LEFT(A191,4)="PLUS",2,IF(LEFT(A191,4)="PLAI",4))))</f>
        <v>#N/A</v>
      </c>
      <c r="K191" s="232"/>
      <c r="L191" s="232"/>
      <c r="M191" s="233">
        <f t="shared" si="36"/>
        <v>0</v>
      </c>
      <c r="N191" s="234"/>
      <c r="O191" s="233" t="str">
        <f>IF($A191="PLAI-adapté",IF($M$8=2,VLOOKUP($N191,Données!$H$6:$L$11,5,0),VLOOKUP($N191,Données!$H$6:$L$11,4,0)),"")</f>
        <v/>
      </c>
      <c r="P191" s="235" t="str">
        <f t="shared" si="37"/>
        <v/>
      </c>
      <c r="Q191" s="403" t="str">
        <f t="shared" si="35"/>
        <v/>
      </c>
      <c r="R191" s="209"/>
      <c r="S191" s="15"/>
    </row>
    <row r="192" spans="1:28">
      <c r="A192" s="224"/>
      <c r="B192" s="225"/>
      <c r="C192" s="236"/>
      <c r="D192" s="236"/>
      <c r="E192" s="236"/>
      <c r="F192" s="237"/>
      <c r="G192" s="228"/>
      <c r="H192" s="238"/>
      <c r="I192" s="230" t="b">
        <f t="shared" si="34"/>
        <v>0</v>
      </c>
      <c r="J192" s="231" t="e">
        <f>VLOOKUP(G192,'3. Fiche prépa conv APL_RS'!$B$33:$H$39,IF(LEFT(A192,3)="PLS",6,IF(LEFT(A192,4)="PLUS",2,IF(LEFT(A192,4)="PLAI",4))))</f>
        <v>#N/A</v>
      </c>
      <c r="K192" s="232"/>
      <c r="L192" s="232"/>
      <c r="M192" s="233">
        <f t="shared" si="36"/>
        <v>0</v>
      </c>
      <c r="N192" s="234"/>
      <c r="O192" s="233" t="str">
        <f>IF($A192="PLAI-adapté",IF($M$8=2,VLOOKUP($N192,Données!$H$6:$L$11,5,0),VLOOKUP($N192,Données!$H$6:$L$11,4,0)),"")</f>
        <v/>
      </c>
      <c r="P192" s="235" t="str">
        <f t="shared" si="37"/>
        <v/>
      </c>
      <c r="Q192" s="403" t="str">
        <f t="shared" si="35"/>
        <v/>
      </c>
      <c r="R192" s="209"/>
      <c r="S192" s="15"/>
    </row>
    <row r="193" spans="1:19">
      <c r="A193" s="224"/>
      <c r="B193" s="225"/>
      <c r="C193" s="236"/>
      <c r="D193" s="236"/>
      <c r="E193" s="236"/>
      <c r="F193" s="237"/>
      <c r="G193" s="228"/>
      <c r="H193" s="238"/>
      <c r="I193" s="230" t="b">
        <f t="shared" si="34"/>
        <v>0</v>
      </c>
      <c r="J193" s="231" t="e">
        <f>VLOOKUP(G193,'3. Fiche prépa conv APL_RS'!$B$33:$H$39,IF(LEFT(A193,3)="PLS",6,IF(LEFT(A193,4)="PLUS",2,IF(LEFT(A193,4)="PLAI",4))))</f>
        <v>#N/A</v>
      </c>
      <c r="K193" s="232"/>
      <c r="L193" s="232"/>
      <c r="M193" s="233">
        <f t="shared" si="36"/>
        <v>0</v>
      </c>
      <c r="N193" s="234"/>
      <c r="O193" s="233" t="str">
        <f>IF($A193="PLAI-adapté",IF($M$8=2,VLOOKUP($N193,Données!$H$6:$L$11,5,0),VLOOKUP($N193,Données!$H$6:$L$11,4,0)),"")</f>
        <v/>
      </c>
      <c r="P193" s="235" t="str">
        <f t="shared" si="37"/>
        <v/>
      </c>
      <c r="Q193" s="403" t="str">
        <f t="shared" si="35"/>
        <v/>
      </c>
      <c r="R193" s="209"/>
      <c r="S193" s="15"/>
    </row>
    <row r="194" spans="1:19">
      <c r="A194" s="224"/>
      <c r="B194" s="225"/>
      <c r="C194" s="236"/>
      <c r="D194" s="236"/>
      <c r="E194" s="236"/>
      <c r="F194" s="237"/>
      <c r="G194" s="228"/>
      <c r="H194" s="238"/>
      <c r="I194" s="230" t="b">
        <f t="shared" si="34"/>
        <v>0</v>
      </c>
      <c r="J194" s="231" t="e">
        <f>VLOOKUP(G194,'3. Fiche prépa conv APL_RS'!$B$33:$H$39,IF(LEFT(A194,3)="PLS",6,IF(LEFT(A194,4)="PLUS",2,IF(LEFT(A194,4)="PLAI",4))))</f>
        <v>#N/A</v>
      </c>
      <c r="K194" s="232"/>
      <c r="L194" s="232"/>
      <c r="M194" s="233">
        <f t="shared" si="36"/>
        <v>0</v>
      </c>
      <c r="N194" s="234"/>
      <c r="O194" s="233" t="str">
        <f>IF($A194="PLAI-adapté",IF($M$8=2,VLOOKUP($N194,Données!$H$6:$L$11,5,0),VLOOKUP($N194,Données!$H$6:$L$11,4,0)),"")</f>
        <v/>
      </c>
      <c r="P194" s="235" t="str">
        <f t="shared" si="37"/>
        <v/>
      </c>
      <c r="Q194" s="403" t="str">
        <f t="shared" si="35"/>
        <v/>
      </c>
      <c r="R194" s="209"/>
      <c r="S194" s="15"/>
    </row>
    <row r="195" spans="1:19">
      <c r="A195" s="224"/>
      <c r="B195" s="225"/>
      <c r="C195" s="236"/>
      <c r="D195" s="236"/>
      <c r="E195" s="236"/>
      <c r="F195" s="237"/>
      <c r="G195" s="228"/>
      <c r="H195" s="238"/>
      <c r="I195" s="230" t="b">
        <f t="shared" si="34"/>
        <v>0</v>
      </c>
      <c r="J195" s="231" t="e">
        <f>VLOOKUP(G195,'3. Fiche prépa conv APL_RS'!$B$33:$H$39,IF(LEFT(A195,3)="PLS",6,IF(LEFT(A195,4)="PLUS",2,IF(LEFT(A195,4)="PLAI",4))))</f>
        <v>#N/A</v>
      </c>
      <c r="K195" s="232"/>
      <c r="L195" s="232"/>
      <c r="M195" s="233">
        <f t="shared" si="36"/>
        <v>0</v>
      </c>
      <c r="N195" s="234"/>
      <c r="O195" s="233" t="str">
        <f>IF($A195="PLAI-adapté",IF($M$8=2,VLOOKUP($N195,Données!$H$6:$L$11,5,0),VLOOKUP($N195,Données!$H$6:$L$11,4,0)),"")</f>
        <v/>
      </c>
      <c r="P195" s="235" t="str">
        <f t="shared" si="37"/>
        <v/>
      </c>
      <c r="Q195" s="403" t="str">
        <f t="shared" si="35"/>
        <v/>
      </c>
      <c r="R195" s="209"/>
      <c r="S195" s="15"/>
    </row>
    <row r="196" spans="1:19">
      <c r="A196" s="224"/>
      <c r="B196" s="225"/>
      <c r="C196" s="236"/>
      <c r="D196" s="236"/>
      <c r="E196" s="236"/>
      <c r="F196" s="237"/>
      <c r="G196" s="228"/>
      <c r="H196" s="238"/>
      <c r="I196" s="230" t="b">
        <f t="shared" si="34"/>
        <v>0</v>
      </c>
      <c r="J196" s="231" t="e">
        <f>VLOOKUP(G196,'3. Fiche prépa conv APL_RS'!$B$33:$H$39,IF(LEFT(A196,3)="PLS",6,IF(LEFT(A196,4)="PLUS",2,IF(LEFT(A196,4)="PLAI",4))))</f>
        <v>#N/A</v>
      </c>
      <c r="K196" s="232"/>
      <c r="L196" s="232"/>
      <c r="M196" s="233">
        <f t="shared" si="36"/>
        <v>0</v>
      </c>
      <c r="N196" s="234"/>
      <c r="O196" s="233" t="str">
        <f>IF($A196="PLAI-adapté",IF($M$8=2,VLOOKUP($N196,Données!$H$6:$L$11,5,0),VLOOKUP($N196,Données!$H$6:$L$11,4,0)),"")</f>
        <v/>
      </c>
      <c r="P196" s="235" t="str">
        <f t="shared" si="37"/>
        <v/>
      </c>
      <c r="Q196" s="403" t="str">
        <f t="shared" si="35"/>
        <v/>
      </c>
      <c r="R196" s="209"/>
      <c r="S196" s="15"/>
    </row>
    <row r="197" spans="1:19">
      <c r="A197" s="224"/>
      <c r="B197" s="225"/>
      <c r="C197" s="236"/>
      <c r="D197" s="236"/>
      <c r="E197" s="236"/>
      <c r="F197" s="237"/>
      <c r="G197" s="228"/>
      <c r="H197" s="238"/>
      <c r="I197" s="230" t="b">
        <f t="shared" si="34"/>
        <v>0</v>
      </c>
      <c r="J197" s="231" t="e">
        <f>VLOOKUP(G197,'3. Fiche prépa conv APL_RS'!$B$33:$H$39,IF(LEFT(A197,3)="PLS",6,IF(LEFT(A197,4)="PLUS",2,IF(LEFT(A197,4)="PLAI",4))))</f>
        <v>#N/A</v>
      </c>
      <c r="K197" s="232"/>
      <c r="L197" s="232"/>
      <c r="M197" s="233">
        <f t="shared" si="36"/>
        <v>0</v>
      </c>
      <c r="N197" s="234"/>
      <c r="O197" s="233" t="str">
        <f>IF($A197="PLAI-adapté",IF($M$8=2,VLOOKUP($N197,Données!$H$6:$L$11,5,0),VLOOKUP($N197,Données!$H$6:$L$11,4,0)),"")</f>
        <v/>
      </c>
      <c r="P197" s="235" t="str">
        <f t="shared" si="37"/>
        <v/>
      </c>
      <c r="Q197" s="403" t="str">
        <f t="shared" si="35"/>
        <v/>
      </c>
      <c r="R197" s="209"/>
      <c r="S197" s="15"/>
    </row>
    <row r="198" spans="1:19">
      <c r="A198" s="224"/>
      <c r="B198" s="225"/>
      <c r="C198" s="236"/>
      <c r="D198" s="236"/>
      <c r="E198" s="236"/>
      <c r="F198" s="237"/>
      <c r="G198" s="228"/>
      <c r="H198" s="238"/>
      <c r="I198" s="230" t="b">
        <f t="shared" si="34"/>
        <v>0</v>
      </c>
      <c r="J198" s="231" t="e">
        <f>VLOOKUP(G198,'3. Fiche prépa conv APL_RS'!$B$33:$H$39,IF(LEFT(A198,3)="PLS",6,IF(LEFT(A198,4)="PLUS",2,IF(LEFT(A198,4)="PLAI",4))))</f>
        <v>#N/A</v>
      </c>
      <c r="K198" s="232"/>
      <c r="L198" s="232"/>
      <c r="M198" s="233">
        <f t="shared" si="36"/>
        <v>0</v>
      </c>
      <c r="N198" s="234"/>
      <c r="O198" s="233" t="str">
        <f>IF($A198="PLAI-adapté",IF($M$8=2,VLOOKUP($N198,Données!$H$6:$L$11,5,0),VLOOKUP($N198,Données!$H$6:$L$11,4,0)),"")</f>
        <v/>
      </c>
      <c r="P198" s="235" t="str">
        <f t="shared" si="37"/>
        <v/>
      </c>
      <c r="Q198" s="403" t="str">
        <f t="shared" si="35"/>
        <v/>
      </c>
      <c r="R198" s="209"/>
      <c r="S198" s="15"/>
    </row>
    <row r="199" spans="1:19">
      <c r="A199" s="224"/>
      <c r="B199" s="225"/>
      <c r="C199" s="236"/>
      <c r="D199" s="236"/>
      <c r="E199" s="236"/>
      <c r="F199" s="237"/>
      <c r="G199" s="228"/>
      <c r="H199" s="238"/>
      <c r="I199" s="230" t="b">
        <f t="shared" si="34"/>
        <v>0</v>
      </c>
      <c r="J199" s="231" t="e">
        <f>VLOOKUP(G199,'3. Fiche prépa conv APL_RS'!$B$33:$H$39,IF(LEFT(A199,3)="PLS",6,IF(LEFT(A199,4)="PLUS",2,IF(LEFT(A199,4)="PLAI",4))))</f>
        <v>#N/A</v>
      </c>
      <c r="K199" s="232"/>
      <c r="L199" s="232"/>
      <c r="M199" s="233">
        <f t="shared" si="36"/>
        <v>0</v>
      </c>
      <c r="N199" s="234"/>
      <c r="O199" s="233" t="str">
        <f>IF($A199="PLAI-adapté",IF($M$8=2,VLOOKUP($N199,Données!$H$6:$L$11,5,0),VLOOKUP($N199,Données!$H$6:$L$11,4,0)),"")</f>
        <v/>
      </c>
      <c r="P199" s="235" t="str">
        <f t="shared" si="37"/>
        <v/>
      </c>
      <c r="Q199" s="403" t="str">
        <f t="shared" si="35"/>
        <v/>
      </c>
      <c r="R199" s="209"/>
      <c r="S199" s="15"/>
    </row>
    <row r="200" spans="1:19">
      <c r="A200" s="224"/>
      <c r="B200" s="225"/>
      <c r="C200" s="236"/>
      <c r="D200" s="236"/>
      <c r="E200" s="236"/>
      <c r="F200" s="227"/>
      <c r="G200" s="228"/>
      <c r="H200" s="238"/>
      <c r="I200" s="230" t="b">
        <f t="shared" si="34"/>
        <v>0</v>
      </c>
      <c r="J200" s="231" t="e">
        <f>VLOOKUP(G200,'3. Fiche prépa conv APL_RS'!$B$33:$H$39,IF(LEFT(A200,3)="PLS",6,IF(LEFT(A200,4)="PLUS",2,IF(LEFT(A200,4)="PLAI",4))))</f>
        <v>#N/A</v>
      </c>
      <c r="K200" s="232"/>
      <c r="L200" s="232"/>
      <c r="M200" s="233">
        <f t="shared" ref="M200:M214" si="38">K200+L200</f>
        <v>0</v>
      </c>
      <c r="N200" s="234"/>
      <c r="O200" s="233" t="str">
        <f>IF($A200="PLAI-adapté",IF($M$8=2,VLOOKUP($N200,Données!$H$6:$L$11,5,0),VLOOKUP($N200,Données!$H$6:$L$11,4,0)),"")</f>
        <v/>
      </c>
      <c r="P200" s="235" t="str">
        <f t="shared" ref="P200:P214" si="39">IF(A200="PLAI-adapté",IF(J200&lt;=O200, J200,O200),"")</f>
        <v/>
      </c>
      <c r="Q200" s="403" t="str">
        <f t="shared" si="35"/>
        <v/>
      </c>
      <c r="R200" s="209"/>
      <c r="S200" s="15"/>
    </row>
    <row r="201" spans="1:19">
      <c r="A201" s="224"/>
      <c r="B201" s="225"/>
      <c r="C201" s="236"/>
      <c r="D201" s="236"/>
      <c r="E201" s="236"/>
      <c r="F201" s="227"/>
      <c r="G201" s="228"/>
      <c r="H201" s="238"/>
      <c r="I201" s="230" t="b">
        <f t="shared" si="34"/>
        <v>0</v>
      </c>
      <c r="J201" s="231" t="e">
        <f>VLOOKUP(G201,'3. Fiche prépa conv APL_RS'!$B$33:$H$39,IF(LEFT(A201,3)="PLS",6,IF(LEFT(A201,4)="PLUS",2,IF(LEFT(A201,4)="PLAI",4))))</f>
        <v>#N/A</v>
      </c>
      <c r="K201" s="232"/>
      <c r="L201" s="232"/>
      <c r="M201" s="233">
        <f t="shared" si="38"/>
        <v>0</v>
      </c>
      <c r="N201" s="234"/>
      <c r="O201" s="233" t="str">
        <f>IF($A201="PLAI-adapté",IF($M$8=2,VLOOKUP($N201,Données!$H$6:$L$11,5,0),VLOOKUP($N201,Données!$H$6:$L$11,4,0)),"")</f>
        <v/>
      </c>
      <c r="P201" s="235" t="str">
        <f t="shared" si="39"/>
        <v/>
      </c>
      <c r="Q201" s="403" t="str">
        <f t="shared" si="35"/>
        <v/>
      </c>
      <c r="R201" s="209"/>
      <c r="S201" s="15"/>
    </row>
    <row r="202" spans="1:19">
      <c r="A202" s="224"/>
      <c r="B202" s="225"/>
      <c r="C202" s="236"/>
      <c r="D202" s="236"/>
      <c r="E202" s="236"/>
      <c r="F202" s="227"/>
      <c r="G202" s="228"/>
      <c r="H202" s="238"/>
      <c r="I202" s="230" t="b">
        <f t="shared" si="34"/>
        <v>0</v>
      </c>
      <c r="J202" s="231" t="e">
        <f>VLOOKUP(G202,'3. Fiche prépa conv APL_RS'!$B$33:$H$39,IF(LEFT(A202,3)="PLS",6,IF(LEFT(A202,4)="PLUS",2,IF(LEFT(A202,4)="PLAI",4))))</f>
        <v>#N/A</v>
      </c>
      <c r="K202" s="232"/>
      <c r="L202" s="232"/>
      <c r="M202" s="233">
        <f t="shared" si="38"/>
        <v>0</v>
      </c>
      <c r="N202" s="234"/>
      <c r="O202" s="233" t="str">
        <f>IF($A202="PLAI-adapté",IF($M$8=2,VLOOKUP($N202,Données!$H$6:$L$11,5,0),VLOOKUP($N202,Données!$H$6:$L$11,4,0)),"")</f>
        <v/>
      </c>
      <c r="P202" s="235" t="str">
        <f t="shared" si="39"/>
        <v/>
      </c>
      <c r="Q202" s="403" t="str">
        <f t="shared" si="35"/>
        <v/>
      </c>
      <c r="R202" s="209"/>
      <c r="S202" s="15"/>
    </row>
    <row r="203" spans="1:19">
      <c r="A203" s="224"/>
      <c r="B203" s="225"/>
      <c r="C203" s="236"/>
      <c r="D203" s="236"/>
      <c r="E203" s="236"/>
      <c r="F203" s="227"/>
      <c r="G203" s="228"/>
      <c r="H203" s="238"/>
      <c r="I203" s="230" t="b">
        <f t="shared" si="34"/>
        <v>0</v>
      </c>
      <c r="J203" s="231" t="e">
        <f>VLOOKUP(G203,'3. Fiche prépa conv APL_RS'!$B$33:$H$39,IF(LEFT(A203,3)="PLS",6,IF(LEFT(A203,4)="PLUS",2,IF(LEFT(A203,4)="PLAI",4))))</f>
        <v>#N/A</v>
      </c>
      <c r="K203" s="232"/>
      <c r="L203" s="232"/>
      <c r="M203" s="233">
        <f t="shared" si="38"/>
        <v>0</v>
      </c>
      <c r="N203" s="234"/>
      <c r="O203" s="233" t="str">
        <f>IF($A203="PLAI-adapté",IF($M$8=2,VLOOKUP($N203,Données!$H$6:$L$11,5,0),VLOOKUP($N203,Données!$H$6:$L$11,4,0)),"")</f>
        <v/>
      </c>
      <c r="P203" s="235" t="str">
        <f t="shared" si="39"/>
        <v/>
      </c>
      <c r="Q203" s="403" t="str">
        <f t="shared" si="35"/>
        <v/>
      </c>
      <c r="R203" s="209"/>
      <c r="S203" s="15"/>
    </row>
    <row r="204" spans="1:19">
      <c r="A204" s="224"/>
      <c r="B204" s="225"/>
      <c r="C204" s="236"/>
      <c r="D204" s="236"/>
      <c r="E204" s="236"/>
      <c r="F204" s="227"/>
      <c r="G204" s="228"/>
      <c r="H204" s="238"/>
      <c r="I204" s="230" t="b">
        <f t="shared" si="34"/>
        <v>0</v>
      </c>
      <c r="J204" s="231" t="e">
        <f>VLOOKUP(G204,'3. Fiche prépa conv APL_RS'!$B$33:$H$39,IF(LEFT(A204,3)="PLS",6,IF(LEFT(A204,4)="PLUS",2,IF(LEFT(A204,4)="PLAI",4))))</f>
        <v>#N/A</v>
      </c>
      <c r="K204" s="232"/>
      <c r="L204" s="232"/>
      <c r="M204" s="233">
        <f t="shared" si="38"/>
        <v>0</v>
      </c>
      <c r="N204" s="234"/>
      <c r="O204" s="233" t="str">
        <f>IF($A204="PLAI-adapté",IF($M$8=2,VLOOKUP($N204,Données!$H$6:$L$11,5,0),VLOOKUP($N204,Données!$H$6:$L$11,4,0)),"")</f>
        <v/>
      </c>
      <c r="P204" s="235" t="str">
        <f t="shared" si="39"/>
        <v/>
      </c>
      <c r="Q204" s="403" t="str">
        <f t="shared" si="35"/>
        <v/>
      </c>
      <c r="R204" s="209"/>
      <c r="S204" s="15"/>
    </row>
    <row r="205" spans="1:19">
      <c r="A205" s="224"/>
      <c r="B205" s="225"/>
      <c r="C205" s="236"/>
      <c r="D205" s="236"/>
      <c r="E205" s="236"/>
      <c r="F205" s="227"/>
      <c r="G205" s="228"/>
      <c r="H205" s="238"/>
      <c r="I205" s="230" t="b">
        <f t="shared" si="34"/>
        <v>0</v>
      </c>
      <c r="J205" s="231" t="e">
        <f>VLOOKUP(G205,'3. Fiche prépa conv APL_RS'!$B$33:$H$39,IF(LEFT(A205,3)="PLS",6,IF(LEFT(A205,4)="PLUS",2,IF(LEFT(A205,4)="PLAI",4))))</f>
        <v>#N/A</v>
      </c>
      <c r="K205" s="232"/>
      <c r="L205" s="232"/>
      <c r="M205" s="233">
        <f t="shared" si="38"/>
        <v>0</v>
      </c>
      <c r="N205" s="234"/>
      <c r="O205" s="233" t="str">
        <f>IF($A205="PLAI-adapté",IF($M$8=2,VLOOKUP($N205,Données!$H$6:$L$11,5,0),VLOOKUP($N205,Données!$H$6:$L$11,4,0)),"")</f>
        <v/>
      </c>
      <c r="P205" s="235" t="str">
        <f t="shared" si="39"/>
        <v/>
      </c>
      <c r="Q205" s="403" t="str">
        <f t="shared" si="35"/>
        <v/>
      </c>
      <c r="R205" s="209"/>
      <c r="S205" s="15"/>
    </row>
    <row r="206" spans="1:19">
      <c r="A206" s="224"/>
      <c r="B206" s="225"/>
      <c r="C206" s="236"/>
      <c r="D206" s="236"/>
      <c r="E206" s="236"/>
      <c r="F206" s="227"/>
      <c r="G206" s="228"/>
      <c r="H206" s="238"/>
      <c r="I206" s="230" t="b">
        <f t="shared" si="34"/>
        <v>0</v>
      </c>
      <c r="J206" s="231" t="e">
        <f>VLOOKUP(G206,'3. Fiche prépa conv APL_RS'!$B$33:$H$39,IF(LEFT(A206,3)="PLS",6,IF(LEFT(A206,4)="PLUS",2,IF(LEFT(A206,4)="PLAI",4))))</f>
        <v>#N/A</v>
      </c>
      <c r="K206" s="232"/>
      <c r="L206" s="232"/>
      <c r="M206" s="233">
        <f t="shared" si="38"/>
        <v>0</v>
      </c>
      <c r="N206" s="234"/>
      <c r="O206" s="233" t="str">
        <f>IF($A206="PLAI-adapté",IF($M$8=2,VLOOKUP($N206,Données!$H$6:$L$11,5,0),VLOOKUP($N206,Données!$H$6:$L$11,4,0)),"")</f>
        <v/>
      </c>
      <c r="P206" s="235" t="str">
        <f t="shared" si="39"/>
        <v/>
      </c>
      <c r="Q206" s="403" t="str">
        <f t="shared" si="35"/>
        <v/>
      </c>
      <c r="R206" s="209"/>
      <c r="S206" s="15"/>
    </row>
    <row r="207" spans="1:19">
      <c r="A207" s="224"/>
      <c r="B207" s="225"/>
      <c r="C207" s="236"/>
      <c r="D207" s="236"/>
      <c r="E207" s="236"/>
      <c r="F207" s="227"/>
      <c r="G207" s="228"/>
      <c r="H207" s="238"/>
      <c r="I207" s="230" t="b">
        <f t="shared" si="34"/>
        <v>0</v>
      </c>
      <c r="J207" s="231" t="e">
        <f>VLOOKUP(G207,'3. Fiche prépa conv APL_RS'!$B$33:$H$39,IF(LEFT(A207,3)="PLS",6,IF(LEFT(A207,4)="PLUS",2,IF(LEFT(A207,4)="PLAI",4))))</f>
        <v>#N/A</v>
      </c>
      <c r="K207" s="232"/>
      <c r="L207" s="232"/>
      <c r="M207" s="233">
        <f t="shared" si="38"/>
        <v>0</v>
      </c>
      <c r="N207" s="234"/>
      <c r="O207" s="233" t="str">
        <f>IF($A207="PLAI-adapté",IF($M$8=2,VLOOKUP($N207,Données!$H$6:$L$11,5,0),VLOOKUP($N207,Données!$H$6:$L$11,4,0)),"")</f>
        <v/>
      </c>
      <c r="P207" s="235" t="str">
        <f t="shared" si="39"/>
        <v/>
      </c>
      <c r="Q207" s="403" t="str">
        <f t="shared" si="35"/>
        <v/>
      </c>
      <c r="R207" s="209"/>
      <c r="S207" s="15"/>
    </row>
    <row r="208" spans="1:19">
      <c r="A208" s="224"/>
      <c r="B208" s="225"/>
      <c r="C208" s="236"/>
      <c r="D208" s="236"/>
      <c r="E208" s="236"/>
      <c r="F208" s="227"/>
      <c r="G208" s="228"/>
      <c r="H208" s="238"/>
      <c r="I208" s="230" t="b">
        <f t="shared" ref="I208:I214" si="40">IF($C$6="Acquisition-amélioration",IF(G208="T1",IF(H208&lt;16.2,"plan à contrôler",""),IF(G208="T1'",IF(H208&lt;18,"plan à contrôler",""),IF(G208="T1 bis",IF(H208&lt;27,"plan à contrôler",""),IF(G208="T2",IF(H208&lt;45.4,"plan à contrôler",""),IF(G208="T3",IF(H208&lt;54,"plan à contrôler",""),IF(G208="T4",IF(H208&lt;66.6,"plan à contrôler",""),IF(G208="T5",IF(H208&lt;79.2,"plan à contrôler","")))))))),IF(G208="T1",IF(H208&lt;18,"plan à contrôler",""),IF(G208="T1'",IF(H208&lt;20,"plan à contrôler",""),IF(G208="T1 bis",IF(H208&lt;30,"plan à contrôler",""),IF(G208="T2",IF(H208&lt;46,"plan à contrôler",""),IF(G208="T3",IF(H208&lt;60,"plan à contrôler",""),IF(G208="T4",IF(H208&lt;74,"plan à contrôler",""),IF(G208="T5",IF(H208&lt;88,"plan à contrôler","")))))))))</f>
        <v>0</v>
      </c>
      <c r="J208" s="231" t="e">
        <f>VLOOKUP(G208,'3. Fiche prépa conv APL_RS'!$B$33:$H$39,IF(LEFT(A208,3)="PLS",6,IF(LEFT(A208,4)="PLUS",2,IF(LEFT(A208,4)="PLAI",4))))</f>
        <v>#N/A</v>
      </c>
      <c r="K208" s="232"/>
      <c r="L208" s="232"/>
      <c r="M208" s="233">
        <f t="shared" si="38"/>
        <v>0</v>
      </c>
      <c r="N208" s="234"/>
      <c r="O208" s="233" t="str">
        <f>IF($A208="PLAI-adapté",IF($M$8=2,VLOOKUP($N208,Données!$H$6:$L$11,5,0),VLOOKUP($N208,Données!$H$6:$L$11,4,0)),"")</f>
        <v/>
      </c>
      <c r="P208" s="235" t="str">
        <f t="shared" si="39"/>
        <v/>
      </c>
      <c r="Q208" s="403" t="str">
        <f t="shared" ref="Q208:Q214" si="41">IFERROR(IF(A208="PLAI-adapté",IF(P208&lt;K208,"valeur redevance pratiquée à revoir","OK"),IF(J208&lt;K208,"valeur redevance pratiquée à revoir","OK")),"")</f>
        <v/>
      </c>
      <c r="R208" s="209"/>
      <c r="S208" s="15"/>
    </row>
    <row r="209" spans="1:43">
      <c r="A209" s="224"/>
      <c r="B209" s="225"/>
      <c r="C209" s="236"/>
      <c r="D209" s="236"/>
      <c r="E209" s="236"/>
      <c r="F209" s="227"/>
      <c r="G209" s="228"/>
      <c r="H209" s="238"/>
      <c r="I209" s="230" t="b">
        <f t="shared" si="40"/>
        <v>0</v>
      </c>
      <c r="J209" s="231" t="e">
        <f>VLOOKUP(G209,'3. Fiche prépa conv APL_RS'!$B$33:$H$39,IF(LEFT(A209,3)="PLS",6,IF(LEFT(A209,4)="PLUS",2,IF(LEFT(A209,4)="PLAI",4))))</f>
        <v>#N/A</v>
      </c>
      <c r="K209" s="232"/>
      <c r="L209" s="232"/>
      <c r="M209" s="233">
        <f t="shared" si="38"/>
        <v>0</v>
      </c>
      <c r="N209" s="234"/>
      <c r="O209" s="233" t="str">
        <f>IF($A209="PLAI-adapté",IF($M$8=2,VLOOKUP($N209,Données!$H$6:$L$11,5,0),VLOOKUP($N209,Données!$H$6:$L$11,4,0)),"")</f>
        <v/>
      </c>
      <c r="P209" s="235" t="str">
        <f t="shared" si="39"/>
        <v/>
      </c>
      <c r="Q209" s="403" t="str">
        <f t="shared" si="41"/>
        <v/>
      </c>
      <c r="R209" s="209"/>
      <c r="S209" s="15"/>
    </row>
    <row r="210" spans="1:43">
      <c r="A210" s="224"/>
      <c r="B210" s="225"/>
      <c r="C210" s="236"/>
      <c r="D210" s="236"/>
      <c r="E210" s="236"/>
      <c r="F210" s="227"/>
      <c r="G210" s="228"/>
      <c r="H210" s="238"/>
      <c r="I210" s="230" t="b">
        <f t="shared" si="40"/>
        <v>0</v>
      </c>
      <c r="J210" s="231" t="e">
        <f>VLOOKUP(G210,'3. Fiche prépa conv APL_RS'!$B$33:$H$39,IF(LEFT(A210,3)="PLS",6,IF(LEFT(A210,4)="PLUS",2,IF(LEFT(A210,4)="PLAI",4))))</f>
        <v>#N/A</v>
      </c>
      <c r="K210" s="232"/>
      <c r="L210" s="232"/>
      <c r="M210" s="233">
        <f t="shared" si="38"/>
        <v>0</v>
      </c>
      <c r="N210" s="234"/>
      <c r="O210" s="233" t="str">
        <f>IF($A210="PLAI-adapté",IF($M$8=2,VLOOKUP($N210,Données!$H$6:$L$11,5,0),VLOOKUP($N210,Données!$H$6:$L$11,4,0)),"")</f>
        <v/>
      </c>
      <c r="P210" s="235" t="str">
        <f t="shared" si="39"/>
        <v/>
      </c>
      <c r="Q210" s="403" t="str">
        <f t="shared" si="41"/>
        <v/>
      </c>
      <c r="R210" s="209"/>
      <c r="S210" s="15"/>
    </row>
    <row r="211" spans="1:43">
      <c r="A211" s="224"/>
      <c r="B211" s="225"/>
      <c r="C211" s="236"/>
      <c r="D211" s="236"/>
      <c r="E211" s="236"/>
      <c r="F211" s="227"/>
      <c r="G211" s="228"/>
      <c r="H211" s="238"/>
      <c r="I211" s="230" t="b">
        <f t="shared" si="40"/>
        <v>0</v>
      </c>
      <c r="J211" s="231" t="e">
        <f>VLOOKUP(G211,'3. Fiche prépa conv APL_RS'!$B$33:$H$39,IF(LEFT(A211,3)="PLS",6,IF(LEFT(A211,4)="PLUS",2,IF(LEFT(A211,4)="PLAI",4))))</f>
        <v>#N/A</v>
      </c>
      <c r="K211" s="232"/>
      <c r="L211" s="232"/>
      <c r="M211" s="233">
        <f t="shared" si="38"/>
        <v>0</v>
      </c>
      <c r="N211" s="234"/>
      <c r="O211" s="233" t="str">
        <f>IF($A211="PLAI-adapté",IF($M$8=2,VLOOKUP($N211,Données!$H$6:$L$11,5,0),VLOOKUP($N211,Données!$H$6:$L$11,4,0)),"")</f>
        <v/>
      </c>
      <c r="P211" s="235" t="str">
        <f t="shared" si="39"/>
        <v/>
      </c>
      <c r="Q211" s="403" t="str">
        <f t="shared" si="41"/>
        <v/>
      </c>
      <c r="R211" s="209"/>
      <c r="S211" s="15"/>
    </row>
    <row r="212" spans="1:43">
      <c r="A212" s="224"/>
      <c r="B212" s="225"/>
      <c r="C212" s="236"/>
      <c r="D212" s="236"/>
      <c r="E212" s="236"/>
      <c r="F212" s="227"/>
      <c r="G212" s="228"/>
      <c r="H212" s="238"/>
      <c r="I212" s="230" t="b">
        <f t="shared" si="40"/>
        <v>0</v>
      </c>
      <c r="J212" s="231" t="e">
        <f>VLOOKUP(G212,'3. Fiche prépa conv APL_RS'!$B$33:$H$39,IF(LEFT(A212,3)="PLS",6,IF(LEFT(A212,4)="PLUS",2,IF(LEFT(A212,4)="PLAI",4))))</f>
        <v>#N/A</v>
      </c>
      <c r="K212" s="232"/>
      <c r="L212" s="232"/>
      <c r="M212" s="233">
        <f t="shared" si="38"/>
        <v>0</v>
      </c>
      <c r="N212" s="234"/>
      <c r="O212" s="233" t="str">
        <f>IF($A212="PLAI-adapté",IF($M$8=2,VLOOKUP($N212,Données!$H$6:$L$11,5,0),VLOOKUP($N212,Données!$H$6:$L$11,4,0)),"")</f>
        <v/>
      </c>
      <c r="P212" s="235" t="str">
        <f t="shared" si="39"/>
        <v/>
      </c>
      <c r="Q212" s="403" t="str">
        <f t="shared" si="41"/>
        <v/>
      </c>
      <c r="R212" s="209"/>
      <c r="S212" s="15"/>
    </row>
    <row r="213" spans="1:43">
      <c r="A213" s="224"/>
      <c r="B213" s="225"/>
      <c r="C213" s="236"/>
      <c r="D213" s="236"/>
      <c r="E213" s="236"/>
      <c r="F213" s="227"/>
      <c r="G213" s="228"/>
      <c r="H213" s="238"/>
      <c r="I213" s="230" t="b">
        <f t="shared" si="40"/>
        <v>0</v>
      </c>
      <c r="J213" s="231" t="e">
        <f>VLOOKUP(G213,'3. Fiche prépa conv APL_RS'!$B$33:$H$39,IF(LEFT(A213,3)="PLS",6,IF(LEFT(A213,4)="PLUS",2,IF(LEFT(A213,4)="PLAI",4))))</f>
        <v>#N/A</v>
      </c>
      <c r="K213" s="232"/>
      <c r="L213" s="232"/>
      <c r="M213" s="233">
        <f t="shared" si="38"/>
        <v>0</v>
      </c>
      <c r="N213" s="234"/>
      <c r="O213" s="233" t="str">
        <f>IF($A213="PLAI-adapté",IF($M$8=2,VLOOKUP($N213,Données!$H$6:$L$11,5,0),VLOOKUP($N213,Données!$H$6:$L$11,4,0)),"")</f>
        <v/>
      </c>
      <c r="P213" s="235" t="str">
        <f t="shared" si="39"/>
        <v/>
      </c>
      <c r="Q213" s="403" t="str">
        <f t="shared" si="41"/>
        <v/>
      </c>
      <c r="R213" s="209"/>
      <c r="S213" s="15"/>
    </row>
    <row r="214" spans="1:43">
      <c r="A214" s="224"/>
      <c r="B214" s="225"/>
      <c r="C214" s="236"/>
      <c r="D214" s="236"/>
      <c r="E214" s="236"/>
      <c r="F214" s="227"/>
      <c r="G214" s="228"/>
      <c r="H214" s="238"/>
      <c r="I214" s="230" t="b">
        <f t="shared" si="40"/>
        <v>0</v>
      </c>
      <c r="J214" s="231" t="e">
        <f>VLOOKUP(G214,'3. Fiche prépa conv APL_RS'!$B$33:$H$39,IF(LEFT(A214,3)="PLS",6,IF(LEFT(A214,4)="PLUS",2,IF(LEFT(A214,4)="PLAI",4))))</f>
        <v>#N/A</v>
      </c>
      <c r="K214" s="232"/>
      <c r="L214" s="232"/>
      <c r="M214" s="233">
        <f t="shared" si="38"/>
        <v>0</v>
      </c>
      <c r="N214" s="234"/>
      <c r="O214" s="233" t="str">
        <f>IF($A214="PLAI-adapté",IF($M$8=2,VLOOKUP($N214,Données!$H$6:$L$11,5,0),VLOOKUP($N214,Données!$H$6:$L$11,4,0)),"")</f>
        <v/>
      </c>
      <c r="P214" s="235" t="str">
        <f t="shared" si="39"/>
        <v/>
      </c>
      <c r="Q214" s="403" t="str">
        <f t="shared" si="41"/>
        <v/>
      </c>
      <c r="R214" s="209"/>
      <c r="S214" s="15"/>
    </row>
    <row r="215" spans="1:43">
      <c r="P215" s="59"/>
      <c r="Q215" s="404"/>
      <c r="R215" s="59"/>
    </row>
    <row r="216" spans="1:43">
      <c r="AQ216" s="8" t="s">
        <v>47</v>
      </c>
    </row>
  </sheetData>
  <sheetProtection algorithmName="SHA-512" hashValue="Swxq0jFa/HHYcVKhuTCOdTJkUtcJQ+BocTaqCkVPMEXhQXYbu7q8XahYDbcfM3mwhjlHzIRM360ruCBMp+LQ0Q==" saltValue="qxNlw6ek6p3XM5aYkeBzIw==" spinCount="100000" sheet="1" formatCells="0" formatColumns="0" formatRows="0" sort="0" autoFilter="0" pivotTables="0"/>
  <autoFilter ref="A15:N15" xr:uid="{00000000-0009-0000-0000-000001000000}"/>
  <mergeCells count="28">
    <mergeCell ref="C7:G7"/>
    <mergeCell ref="C8:G8"/>
    <mergeCell ref="C9:K9"/>
    <mergeCell ref="C10:K10"/>
    <mergeCell ref="A1:L1"/>
    <mergeCell ref="A7:B7"/>
    <mergeCell ref="A8:B8"/>
    <mergeCell ref="P3:R3"/>
    <mergeCell ref="P1:R1"/>
    <mergeCell ref="P2:R2"/>
    <mergeCell ref="C6:G6"/>
    <mergeCell ref="P5:R5"/>
    <mergeCell ref="A3:K3"/>
    <mergeCell ref="A4:B4"/>
    <mergeCell ref="C4:D4"/>
    <mergeCell ref="C5:K5"/>
    <mergeCell ref="P4:R4"/>
    <mergeCell ref="A13:I13"/>
    <mergeCell ref="J13:M13"/>
    <mergeCell ref="C11:G11"/>
    <mergeCell ref="AB166:AC166"/>
    <mergeCell ref="AB167:AC167"/>
    <mergeCell ref="N13:P13"/>
    <mergeCell ref="AC24:AD24"/>
    <mergeCell ref="AC26:AD26"/>
    <mergeCell ref="R13:R15"/>
    <mergeCell ref="Q13:Q15"/>
    <mergeCell ref="A14:P14"/>
  </mergeCells>
  <conditionalFormatting sqref="V62:W62">
    <cfRule type="cellIs" dxfId="2" priority="3" operator="equal">
      <formula>"""OK"""</formula>
    </cfRule>
  </conditionalFormatting>
  <conditionalFormatting sqref="W15:W22 W24">
    <cfRule type="cellIs" dxfId="1" priority="1" operator="equal">
      <formula>"Pas utile à ce stade"</formula>
    </cfRule>
  </conditionalFormatting>
  <dataValidations xWindow="453" yWindow="432" count="11">
    <dataValidation type="list" allowBlank="1" showInputMessage="1" showErrorMessage="1" prompt="Sélectionner la nature de l'opération (construction neuve ou acquisition-amélioration)" sqref="C6" xr:uid="{00000000-0002-0000-0100-000003000000}">
      <formula1>"Construction neuve MOD ,Construction neuve VEFA ,Acquisition-amélioration"</formula1>
      <formula2>0</formula2>
    </dataValidation>
    <dataValidation type="list" allowBlank="1" showInputMessage="1" showErrorMessage="1" prompt="Sélectionner le statut juridique" sqref="B10" xr:uid="{00000000-0002-0000-0100-000004000000}">
      <formula1>"SA HLM,OPH,ESH,SEM,Autres (SCI,…)"</formula1>
      <formula2>0</formula2>
    </dataValidation>
    <dataValidation type="list" allowBlank="1" showInputMessage="1" showErrorMessage="1" sqref="A215:A216" xr:uid="{00000000-0002-0000-0100-000006000000}">
      <formula1>$AM$16:$AM$20</formula1>
      <formula2>0</formula2>
    </dataValidation>
    <dataValidation type="list" allowBlank="1" showInputMessage="1" showErrorMessage="1" prompt="Sélectionner le stade d'avancement (agrément, convention APL, solde/clôture)" sqref="A1" xr:uid="{1C3440EB-CCB3-4FDA-A32B-12316D072500}">
      <formula1>"Tableau des surfaces prévisionnelles au stade agrément,Tableau des surfaces prévisionnelles au stade convention APL,Tableau des surfaces définitives au stade du solde/clôture"</formula1>
    </dataValidation>
    <dataValidation allowBlank="1" showInputMessage="1" showErrorMessage="1" promptTitle="Nom du bailleur" sqref="C10" xr:uid="{00000000-0002-0000-0100-000001000000}">
      <formula1>0</formula1>
      <formula2>0</formula2>
    </dataValidation>
    <dataValidation type="list" showInputMessage="1" showErrorMessage="1" prompt="Sélectionner le département" sqref="C7:G7" xr:uid="{D2DEDBD2-1A04-4F5C-B28C-238BB2212B8B}">
      <formula1>"A renseigner,Paris,Seine_et_Marne,Yvelines,Essonne,Hauts_de_Seine,Seine_Saint_Denis,Val_de_Marne,Val_de_Oise"</formula1>
    </dataValidation>
    <dataValidation type="list" allowBlank="1" showInputMessage="1" showErrorMessage="1" sqref="G16:G214" xr:uid="{19A43D73-E2D0-4243-8567-3024227D7452}">
      <formula1>$T$16:$T$23</formula1>
    </dataValidation>
    <dataValidation type="list" allowBlank="1" showInputMessage="1" showErrorMessage="1" sqref="A17:A214" xr:uid="{74806C87-8650-4122-AF7A-BCDC3230A364}">
      <formula1>"PLAI,PLUS,PLS"</formula1>
    </dataValidation>
    <dataValidation type="list" allowBlank="1" showInputMessage="1" showErrorMessage="1" sqref="R16:R214" xr:uid="{9ED16082-1455-4579-AA55-745B0C78A941}">
      <formula1>"PMR"</formula1>
    </dataValidation>
    <dataValidation type="list" allowBlank="1" showInputMessage="1" showErrorMessage="1" sqref="A16" xr:uid="{00E02D1A-5925-4EA2-974E-DFB9C2243210}">
      <formula1>"PLAI-adapté,PLAI,PLUS,PLS"</formula1>
    </dataValidation>
    <dataValidation type="list" showInputMessage="1" prompt="Sélectionner la commune" sqref="C8:G8" xr:uid="{51D9AF8B-FAD3-454B-91F6-C7D243897C81}">
      <formula1>INDIRECT($C$7)</formula1>
    </dataValidation>
  </dataValidations>
  <pageMargins left="0.7" right="0.7" top="0.75" bottom="0.75" header="0.51180555555555496" footer="0.51180555555555496"/>
  <pageSetup paperSize="9" scale="29" firstPageNumber="0" orientation="portrait" horizontalDpi="300" verticalDpi="300" r:id="rId1"/>
  <rowBreaks count="1" manualBreakCount="1">
    <brk id="214" max="16383" man="1"/>
  </rowBreaks>
  <colBreaks count="1" manualBreakCount="1">
    <brk id="19" max="1048575" man="1"/>
  </colBreaks>
  <legacyDrawing r:id="rId2"/>
  <extLst>
    <ext xmlns:x14="http://schemas.microsoft.com/office/spreadsheetml/2009/9/main" uri="{CCE6A557-97BC-4b89-ADB6-D9C93CAAB3DF}">
      <x14:dataValidations xmlns:xm="http://schemas.microsoft.com/office/excel/2006/main" xWindow="453" yWindow="432" count="2">
        <x14:dataValidation type="list" allowBlank="1" showInputMessage="1" showErrorMessage="1" xr:uid="{00000000-0002-0000-0100-000008000000}">
          <x14:formula1>
            <xm:f>Données!$H$6:$H$13</xm:f>
          </x14:formula1>
          <xm:sqref>N16:N214</xm:sqref>
        </x14:dataValidation>
        <x14:dataValidation type="list" allowBlank="1" showInputMessage="1" showErrorMessage="1" prompt="Selectionner le type de logement " xr:uid="{00000000-0002-0000-0100-000009000000}">
          <x14:formula1>
            <xm:f>Données!$J$82:$J$95</xm:f>
          </x14:formula1>
          <xm:sqref>C11:G11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47F2-38BF-415D-BCB7-4C80D7383E6D}">
  <sheetPr>
    <pageSetUpPr fitToPage="1"/>
  </sheetPr>
  <dimension ref="A1:ALW98"/>
  <sheetViews>
    <sheetView zoomScale="70" zoomScaleNormal="70" zoomScaleSheetLayoutView="70" zoomScalePageLayoutView="40" workbookViewId="0">
      <pane ySplit="25" topLeftCell="A26" activePane="bottomLeft" state="frozen"/>
      <selection pane="bottomLeft" activeCell="D23" sqref="D23:F23"/>
    </sheetView>
  </sheetViews>
  <sheetFormatPr baseColWidth="10" defaultColWidth="10.85546875" defaultRowHeight="15"/>
  <cols>
    <col min="1" max="1" width="49.42578125" style="262" customWidth="1"/>
    <col min="2" max="4" width="21.140625" style="262" customWidth="1"/>
    <col min="5" max="7" width="20.85546875" style="262" customWidth="1"/>
    <col min="8" max="8" width="25.85546875" style="262" customWidth="1"/>
    <col min="9" max="9" width="23.140625" style="262" customWidth="1"/>
    <col min="10" max="16" width="20.85546875" style="262" customWidth="1"/>
    <col min="17" max="17" width="13.5703125" style="262" customWidth="1"/>
    <col min="18" max="20" width="20.85546875" style="262" customWidth="1"/>
    <col min="21" max="21" width="8.28515625" style="262" customWidth="1"/>
    <col min="22" max="23" width="20.85546875" style="262" customWidth="1"/>
    <col min="24" max="24" width="6" style="262" customWidth="1"/>
    <col min="25" max="31" width="10.85546875" style="262"/>
    <col min="32" max="32" width="23.140625" style="262" customWidth="1"/>
    <col min="33" max="34" width="21.140625" style="262" customWidth="1"/>
    <col min="35" max="35" width="29.5703125" style="262" customWidth="1"/>
    <col min="36" max="36" width="19.7109375" style="262" customWidth="1"/>
    <col min="37" max="37" width="25.5703125" style="262" customWidth="1"/>
    <col min="38" max="38" width="23.85546875" style="262" customWidth="1"/>
    <col min="39" max="1008" width="10.85546875" style="262"/>
    <col min="1009" max="16384" width="10.85546875" style="284"/>
  </cols>
  <sheetData>
    <row r="1" spans="1:38" s="262" customFormat="1" ht="24.95" customHeight="1" thickBot="1">
      <c r="A1" s="504" t="str">
        <f>IF('1. Tableau surfaces'!$A$1="Tableau des surfaces prévisionnelles au stade convention APL","Tableau financier prévisionnel au stade convention APL",IF('1. Tableau surfaces'!$A$1="Tableau des surfaces définitives au stade du solde/clôture","Tableau financier définitif au stade du solde/clôture","Tableau financier prévisionnel au stade de l'agrément"))</f>
        <v>Tableau financier prévisionnel au stade de l'agrément</v>
      </c>
      <c r="B1" s="504"/>
      <c r="C1" s="504"/>
      <c r="D1" s="504"/>
      <c r="E1" s="504"/>
      <c r="F1" s="504"/>
      <c r="G1" s="504"/>
      <c r="H1" s="504"/>
      <c r="I1" s="504"/>
      <c r="J1" s="504"/>
    </row>
    <row r="2" spans="1:38" s="262" customFormat="1" ht="37.5" customHeight="1">
      <c r="A2" s="263"/>
      <c r="B2" s="505" t="s">
        <v>8</v>
      </c>
      <c r="C2" s="505"/>
      <c r="D2" s="505"/>
    </row>
    <row r="3" spans="1:38" s="262" customFormat="1" ht="27" customHeight="1">
      <c r="A3" s="264"/>
      <c r="B3" s="506" t="s">
        <v>1489</v>
      </c>
      <c r="C3" s="506"/>
      <c r="D3" s="506"/>
      <c r="L3" s="265"/>
      <c r="M3" s="265"/>
      <c r="N3" s="266"/>
      <c r="AG3" s="267" t="s">
        <v>1490</v>
      </c>
    </row>
    <row r="4" spans="1:38" s="158" customFormat="1" ht="27" customHeight="1" thickBot="1">
      <c r="L4" s="265"/>
      <c r="M4" s="265"/>
      <c r="AG4" s="267" t="s">
        <v>1491</v>
      </c>
    </row>
    <row r="5" spans="1:38" s="262" customFormat="1" ht="27" customHeight="1" thickBot="1">
      <c r="A5" s="507" t="s">
        <v>1492</v>
      </c>
      <c r="B5" s="508"/>
      <c r="C5" s="508"/>
      <c r="D5" s="508"/>
      <c r="E5" s="508"/>
      <c r="F5" s="508"/>
      <c r="G5" s="508"/>
      <c r="H5" s="508"/>
      <c r="I5" s="508"/>
      <c r="J5" s="509"/>
      <c r="L5" s="265"/>
      <c r="M5" s="265"/>
      <c r="N5" s="265"/>
      <c r="AG5" s="267" t="s">
        <v>1493</v>
      </c>
    </row>
    <row r="6" spans="1:38" s="262" customFormat="1" ht="15.75">
      <c r="A6" s="268" t="s">
        <v>1453</v>
      </c>
      <c r="B6" s="269">
        <f>'1. Tableau surfaces'!$C$4</f>
        <v>0</v>
      </c>
      <c r="C6" s="270"/>
      <c r="D6" s="270"/>
      <c r="E6" s="270"/>
      <c r="F6" s="270"/>
      <c r="G6" s="270"/>
      <c r="H6" s="270"/>
      <c r="I6" s="270"/>
      <c r="J6" s="271"/>
      <c r="L6" s="265"/>
      <c r="M6" s="265"/>
      <c r="N6" s="265"/>
    </row>
    <row r="7" spans="1:38" s="262" customFormat="1" ht="24.95" customHeight="1">
      <c r="A7" s="272" t="s">
        <v>13</v>
      </c>
      <c r="B7" s="273" t="str">
        <f>'1. Tableau surfaces'!$C$5</f>
        <v>Opération xx  de xx PLUS, xx PLAI et xx PLS collectifs / individuels dont xx logements (xx PLAI et xx PLUS) en reconstitution de l'offre (si opération mixte)</v>
      </c>
      <c r="C7" s="274"/>
      <c r="D7" s="274"/>
      <c r="E7" s="274"/>
      <c r="F7" s="274"/>
      <c r="G7" s="274"/>
      <c r="H7" s="274"/>
      <c r="I7" s="274"/>
      <c r="J7" s="275"/>
    </row>
    <row r="8" spans="1:38" s="262" customFormat="1" ht="37.5" customHeight="1">
      <c r="A8" s="272" t="s">
        <v>1494</v>
      </c>
      <c r="B8" s="273" t="str">
        <f>'1. Tableau surfaces'!$C$9</f>
        <v>rue zzz</v>
      </c>
      <c r="C8" s="276"/>
      <c r="E8" s="277" t="s">
        <v>1495</v>
      </c>
      <c r="F8" s="278">
        <f>SUM(F9:F12)-F10</f>
        <v>0</v>
      </c>
      <c r="H8" s="277"/>
      <c r="I8" s="278"/>
      <c r="J8" s="279"/>
      <c r="AG8" s="262" t="s">
        <v>1632</v>
      </c>
      <c r="AH8" s="262" t="s">
        <v>1496</v>
      </c>
      <c r="AI8" s="262" t="s">
        <v>1633</v>
      </c>
    </row>
    <row r="9" spans="1:38" s="262" customFormat="1" ht="15.75">
      <c r="A9" s="272" t="s">
        <v>16</v>
      </c>
      <c r="B9" s="273" t="str">
        <f>'1. Tableau surfaces'!$C$8</f>
        <v>Bry-sur-Marne</v>
      </c>
      <c r="C9" s="276"/>
      <c r="E9" s="281" t="s">
        <v>1584</v>
      </c>
      <c r="F9" s="278">
        <f>'1. Tableau surfaces'!$V$36+F10</f>
        <v>0</v>
      </c>
      <c r="H9" s="277"/>
      <c r="I9" s="278"/>
      <c r="J9" s="279"/>
      <c r="AG9" s="280"/>
      <c r="AH9" s="280"/>
      <c r="AI9" s="280"/>
      <c r="AK9" s="280"/>
      <c r="AL9" s="280"/>
    </row>
    <row r="10" spans="1:38" s="262" customFormat="1" ht="15.75">
      <c r="A10" s="272" t="s">
        <v>20</v>
      </c>
      <c r="B10" s="273" t="str">
        <f>'1. Tableau surfaces'!$C$10</f>
        <v>Nom du bailleur</v>
      </c>
      <c r="C10" s="276"/>
      <c r="E10" s="281" t="s">
        <v>1501</v>
      </c>
      <c r="F10" s="278">
        <f>'1. Tableau surfaces'!$Z$36</f>
        <v>0</v>
      </c>
      <c r="H10" s="277"/>
      <c r="I10" s="278"/>
      <c r="J10" s="279"/>
      <c r="AF10" s="262" t="s">
        <v>1497</v>
      </c>
      <c r="AG10" s="280" t="e">
        <f>F9/F8</f>
        <v>#DIV/0!</v>
      </c>
      <c r="AH10" s="280" t="e">
        <f>F9/(F9+F11)</f>
        <v>#DIV/0!</v>
      </c>
      <c r="AI10" s="280" t="e">
        <f>F10/F8</f>
        <v>#DIV/0!</v>
      </c>
      <c r="AK10" s="280"/>
      <c r="AL10" s="280"/>
    </row>
    <row r="11" spans="1:38" s="262" customFormat="1">
      <c r="A11" s="272" t="s">
        <v>1498</v>
      </c>
      <c r="B11" s="273" t="str">
        <f>IF('1. Tableau surfaces'!$C$6="Acquisition-Amélioration",'1. Tableau surfaces'!$C$6,"Construction neuve")</f>
        <v>Construction neuve</v>
      </c>
      <c r="C11" s="276"/>
      <c r="E11" s="281" t="s">
        <v>1585</v>
      </c>
      <c r="F11" s="278">
        <f>'1. Tableau surfaces'!$V$47</f>
        <v>0</v>
      </c>
      <c r="H11" s="281"/>
      <c r="I11" s="278"/>
      <c r="J11" s="279"/>
      <c r="AG11" s="262" t="s">
        <v>1499</v>
      </c>
    </row>
    <row r="12" spans="1:38" s="262" customFormat="1">
      <c r="A12" s="272" t="s">
        <v>1500</v>
      </c>
      <c r="B12" s="276">
        <f>SUM($B$13:$B$16)</f>
        <v>0</v>
      </c>
      <c r="E12" s="281" t="s">
        <v>1502</v>
      </c>
      <c r="F12" s="278">
        <f>'1. Tableau surfaces'!$V$58</f>
        <v>0</v>
      </c>
      <c r="H12" s="281"/>
      <c r="I12" s="278"/>
      <c r="J12" s="279"/>
      <c r="AG12" s="280"/>
    </row>
    <row r="13" spans="1:38" s="262" customFormat="1">
      <c r="A13" s="272" t="s">
        <v>1583</v>
      </c>
      <c r="B13" s="282">
        <f>'1. Tableau surfaces'!$U$36</f>
        <v>0</v>
      </c>
      <c r="E13" s="281"/>
      <c r="F13" s="278"/>
      <c r="H13" s="283"/>
      <c r="I13" s="278"/>
      <c r="J13" s="279"/>
      <c r="AF13" s="262" t="s">
        <v>1497</v>
      </c>
      <c r="AG13" s="280" t="e">
        <f>F12/F8</f>
        <v>#DIV/0!</v>
      </c>
    </row>
    <row r="14" spans="1:38">
      <c r="A14" s="272" t="s">
        <v>1503</v>
      </c>
      <c r="B14" s="282">
        <f>'1. Tableau surfaces'!$Y$36</f>
        <v>0</v>
      </c>
      <c r="F14" s="278"/>
      <c r="H14" s="283"/>
      <c r="I14" s="278"/>
      <c r="J14" s="279"/>
    </row>
    <row r="15" spans="1:38">
      <c r="A15" s="272" t="s">
        <v>1582</v>
      </c>
      <c r="B15" s="282">
        <f>'1. Tableau surfaces'!$U$47</f>
        <v>0</v>
      </c>
      <c r="F15" s="278"/>
      <c r="H15" s="283"/>
      <c r="I15" s="278"/>
      <c r="J15" s="279"/>
      <c r="AG15" s="262" t="s">
        <v>1634</v>
      </c>
    </row>
    <row r="16" spans="1:38">
      <c r="A16" s="272" t="s">
        <v>1504</v>
      </c>
      <c r="B16" s="282">
        <f>'1. Tableau surfaces'!$U$58</f>
        <v>0</v>
      </c>
      <c r="E16" s="281"/>
      <c r="F16" s="278"/>
      <c r="H16" s="281"/>
      <c r="I16" s="278"/>
      <c r="J16" s="279"/>
      <c r="AG16" s="280"/>
      <c r="AK16" s="280"/>
    </row>
    <row r="17" spans="1:1011">
      <c r="B17" s="282"/>
      <c r="I17" s="273"/>
      <c r="J17" s="279"/>
      <c r="AF17" s="262" t="s">
        <v>1497</v>
      </c>
      <c r="AG17" s="280" t="e">
        <f>F11/F8</f>
        <v>#DIV/0!</v>
      </c>
      <c r="AK17" s="280"/>
    </row>
    <row r="18" spans="1:1011">
      <c r="B18" s="282"/>
      <c r="D18" s="285"/>
      <c r="E18" s="285"/>
      <c r="F18" s="285"/>
      <c r="J18" s="279"/>
    </row>
    <row r="19" spans="1:1011" ht="15.75" thickBot="1">
      <c r="A19" s="272"/>
      <c r="J19" s="279"/>
    </row>
    <row r="20" spans="1:1011" ht="32.450000000000003" customHeight="1">
      <c r="A20" s="286"/>
      <c r="B20" s="498" t="s">
        <v>1510</v>
      </c>
      <c r="C20" s="495" t="s">
        <v>1491</v>
      </c>
      <c r="D20" s="510" t="s">
        <v>1505</v>
      </c>
      <c r="E20" s="510"/>
      <c r="F20" s="510"/>
      <c r="G20" s="510"/>
      <c r="H20" s="511" t="s">
        <v>1506</v>
      </c>
      <c r="I20" s="512"/>
      <c r="J20" s="513"/>
    </row>
    <row r="21" spans="1:1011" ht="16.5" customHeight="1">
      <c r="A21" s="286"/>
      <c r="B21" s="499"/>
      <c r="C21" s="496"/>
      <c r="D21" s="503" t="s">
        <v>1507</v>
      </c>
      <c r="E21" s="503"/>
      <c r="F21" s="503"/>
      <c r="G21" s="359">
        <v>5.5E-2</v>
      </c>
      <c r="H21" s="514" t="s">
        <v>1508</v>
      </c>
      <c r="I21" s="503"/>
      <c r="J21" s="287"/>
      <c r="AF21" s="262" t="str">
        <f>IF(B11="Acquisition-amélioration","","Autres")</f>
        <v>Autres</v>
      </c>
    </row>
    <row r="22" spans="1:1011" ht="16.5" customHeight="1">
      <c r="A22" s="286"/>
      <c r="B22" s="499"/>
      <c r="C22" s="496"/>
      <c r="D22" s="503" t="s">
        <v>1509</v>
      </c>
      <c r="E22" s="503"/>
      <c r="F22" s="503"/>
      <c r="G22" s="288">
        <f>IF($B$11="Acquisition-amélioration",5.5%,10%)</f>
        <v>0.1</v>
      </c>
      <c r="H22" s="514" t="s">
        <v>1509</v>
      </c>
      <c r="I22" s="503"/>
      <c r="J22" s="289"/>
      <c r="AF22" s="262" t="str">
        <f>IF(B11="Acquisition-amélioration","","Reconstitution NPNRU")</f>
        <v>Reconstitution NPNRU</v>
      </c>
    </row>
    <row r="23" spans="1:1011" ht="16.5" customHeight="1">
      <c r="A23" s="286"/>
      <c r="B23" s="499"/>
      <c r="C23" s="496"/>
      <c r="D23" s="503" t="s">
        <v>1511</v>
      </c>
      <c r="E23" s="503"/>
      <c r="F23" s="503"/>
      <c r="G23" s="359">
        <v>0.1</v>
      </c>
      <c r="H23" s="514" t="s">
        <v>1511</v>
      </c>
      <c r="I23" s="503"/>
      <c r="J23" s="290"/>
      <c r="AF23" s="262" t="str">
        <f>IF(B11="Acquisition-amélioration","","Opération mixte où les PLUS/PLAI financés par l'ANRU représentant au moins 50% de l'ensemble des PLUS-PLAI de l'opération")</f>
        <v>Opération mixte où les PLUS/PLAI financés par l'ANRU représentant au moins 50% de l'ensemble des PLUS-PLAI de l'opération</v>
      </c>
    </row>
    <row r="24" spans="1:1011" ht="36.950000000000003" customHeight="1">
      <c r="A24" s="286"/>
      <c r="B24" s="499"/>
      <c r="C24" s="496"/>
      <c r="D24" s="487" t="s">
        <v>1512</v>
      </c>
      <c r="E24" s="487"/>
      <c r="F24" s="487"/>
      <c r="G24" s="489" t="str">
        <f>IF($B$11="Acquisition-amélioration",0%,"même taux que sur le PLAI, PLUS et PLS")</f>
        <v>même taux que sur le PLAI, PLUS et PLS</v>
      </c>
      <c r="H24" s="491" t="s">
        <v>1513</v>
      </c>
      <c r="I24" s="492"/>
      <c r="J24" s="479" t="str">
        <f>IF($B$11="Acquisition-amélioration",0%,"même taux que sur le PLAI, PLUS et PLS")</f>
        <v>même taux que sur le PLAI, PLUS et PLS</v>
      </c>
    </row>
    <row r="25" spans="1:1011" ht="22.5" customHeight="1" thickBot="1">
      <c r="A25" s="291"/>
      <c r="B25" s="500"/>
      <c r="C25" s="497"/>
      <c r="D25" s="488"/>
      <c r="E25" s="488"/>
      <c r="F25" s="488"/>
      <c r="G25" s="490"/>
      <c r="H25" s="493"/>
      <c r="I25" s="494"/>
      <c r="J25" s="480"/>
    </row>
    <row r="26" spans="1:1011" ht="16.5" customHeight="1">
      <c r="C26" s="292"/>
      <c r="E26" s="281"/>
      <c r="F26" s="281"/>
      <c r="G26" s="281"/>
    </row>
    <row r="27" spans="1:1011" ht="22.5" customHeight="1">
      <c r="S27" s="274"/>
      <c r="T27" s="274"/>
      <c r="U27" s="274"/>
      <c r="V27" s="274"/>
      <c r="W27" s="274"/>
      <c r="X27" s="274"/>
      <c r="AF27" s="262" t="s">
        <v>1514</v>
      </c>
      <c r="AL27" s="274"/>
    </row>
    <row r="28" spans="1:1011" ht="16.5" customHeight="1">
      <c r="A28" s="481" t="s">
        <v>1515</v>
      </c>
      <c r="B28" s="481"/>
      <c r="C28" s="481"/>
      <c r="E28" s="477" t="s">
        <v>1586</v>
      </c>
      <c r="F28" s="477"/>
      <c r="G28" s="477"/>
      <c r="H28" s="477"/>
      <c r="I28" s="477"/>
      <c r="J28" s="477"/>
      <c r="K28" s="477"/>
      <c r="L28" s="477"/>
      <c r="M28" s="477"/>
      <c r="N28" s="477"/>
      <c r="O28" s="477"/>
      <c r="P28" s="477"/>
      <c r="Q28" s="477"/>
      <c r="R28" s="477"/>
      <c r="S28" s="477"/>
      <c r="T28" s="477"/>
      <c r="U28" s="477"/>
      <c r="V28" s="477"/>
      <c r="W28" s="477"/>
      <c r="ALU28" s="262"/>
      <c r="ALV28" s="262"/>
      <c r="ALW28" s="262"/>
    </row>
    <row r="29" spans="1:1011" ht="30.75" customHeight="1">
      <c r="V29" s="277"/>
    </row>
    <row r="30" spans="1:1011" s="262" customFormat="1" ht="36.6" customHeight="1">
      <c r="A30" s="293"/>
      <c r="B30" s="482" t="s">
        <v>1587</v>
      </c>
      <c r="C30" s="482"/>
      <c r="E30" s="483" t="s">
        <v>202</v>
      </c>
      <c r="F30" s="484"/>
      <c r="G30" s="485"/>
      <c r="H30" s="486" t="s">
        <v>1516</v>
      </c>
      <c r="I30" s="486"/>
      <c r="J30" s="486"/>
      <c r="K30" s="483" t="s">
        <v>80</v>
      </c>
      <c r="L30" s="484"/>
      <c r="M30" s="485"/>
      <c r="N30" s="483" t="s">
        <v>1591</v>
      </c>
      <c r="O30" s="484"/>
      <c r="P30" s="485"/>
      <c r="R30" s="483" t="s">
        <v>44</v>
      </c>
      <c r="S30" s="484"/>
      <c r="T30" s="485"/>
      <c r="V30" s="475" t="s">
        <v>1592</v>
      </c>
      <c r="W30" s="476"/>
    </row>
    <row r="31" spans="1:1011" ht="16.5" customHeight="1">
      <c r="A31" s="293"/>
      <c r="B31" s="294" t="s">
        <v>1517</v>
      </c>
      <c r="C31" s="294" t="s">
        <v>1518</v>
      </c>
      <c r="E31" s="295" t="s">
        <v>1519</v>
      </c>
      <c r="F31" s="295" t="s">
        <v>1520</v>
      </c>
      <c r="G31" s="295" t="s">
        <v>1521</v>
      </c>
      <c r="H31" s="294" t="s">
        <v>1522</v>
      </c>
      <c r="I31" s="294" t="s">
        <v>1523</v>
      </c>
      <c r="J31" s="294" t="s">
        <v>1524</v>
      </c>
      <c r="K31" s="295" t="s">
        <v>1525</v>
      </c>
      <c r="L31" s="295" t="s">
        <v>1526</v>
      </c>
      <c r="M31" s="295" t="s">
        <v>1527</v>
      </c>
      <c r="N31" s="295" t="s">
        <v>1528</v>
      </c>
      <c r="O31" s="295" t="s">
        <v>1529</v>
      </c>
      <c r="P31" s="295" t="s">
        <v>1530</v>
      </c>
      <c r="R31" s="295" t="s">
        <v>1531</v>
      </c>
      <c r="S31" s="295" t="s">
        <v>1532</v>
      </c>
      <c r="T31" s="295" t="s">
        <v>1533</v>
      </c>
      <c r="V31" s="296" t="s">
        <v>1517</v>
      </c>
      <c r="W31" s="296" t="s">
        <v>1518</v>
      </c>
      <c r="ALU31" s="262"/>
      <c r="ALV31" s="262"/>
      <c r="ALW31" s="262"/>
    </row>
    <row r="32" spans="1:1011" ht="16.5" customHeight="1">
      <c r="A32" s="297" t="s">
        <v>1534</v>
      </c>
      <c r="B32" s="298"/>
      <c r="C32" s="299" t="e">
        <f>ROUND(W32,0)</f>
        <v>#DIV/0!</v>
      </c>
      <c r="E32" s="300" t="e">
        <f>ROUND(B32*$AG$10,0)</f>
        <v>#DIV/0!</v>
      </c>
      <c r="F32" s="300" t="e">
        <f>IF($C$20=$AG$4,IF($B$11="Acquisition-amélioration",0,ROUND(E32*$G$21,0)),IF($B$11="Acquisition-amélioration",0,ROUND(E32*$J$21,0)))</f>
        <v>#DIV/0!</v>
      </c>
      <c r="G32" s="300" t="e">
        <f>ROUND(E32+F32,0)</f>
        <v>#DIV/0!</v>
      </c>
      <c r="H32" s="300" t="e">
        <f>ROUND(B32*$AI$10,0)</f>
        <v>#DIV/0!</v>
      </c>
      <c r="I32" s="300" t="e">
        <f>IF($C$20=$AG$4,IF($B$11="Acquisition-amélioration",0,ROUND(H32*$G$21,0)),IF($B$11="Acquisition-amélioration",0,ROUND(H32*$J$21,0)))</f>
        <v>#DIV/0!</v>
      </c>
      <c r="J32" s="300" t="e">
        <f>ROUND(H32+I32,0)</f>
        <v>#DIV/0!</v>
      </c>
      <c r="K32" s="300" t="e">
        <f>ROUND(B32*$AG$17,0)</f>
        <v>#DIV/0!</v>
      </c>
      <c r="L32" s="300" t="e">
        <f>IF($C$20=$AG$4,IF($B$11="Acquisition-amélioration",0,ROUND(K32*$G$22,0)),IF($B$11="Acquisition-amélioration",0,ROUND(K32*$J$22,0)))</f>
        <v>#DIV/0!</v>
      </c>
      <c r="M32" s="300" t="e">
        <f>ROUND(K32+L32,0)</f>
        <v>#DIV/0!</v>
      </c>
      <c r="N32" s="300" t="e">
        <f>E32+K32</f>
        <v>#DIV/0!</v>
      </c>
      <c r="O32" s="300" t="e">
        <f>F32+L32</f>
        <v>#DIV/0!</v>
      </c>
      <c r="P32" s="300" t="e">
        <f>ROUND(N32+O32,0)</f>
        <v>#DIV/0!</v>
      </c>
      <c r="Q32" s="301"/>
      <c r="R32" s="300" t="e">
        <f>ROUND(B32*$AG$13,0)</f>
        <v>#DIV/0!</v>
      </c>
      <c r="S32" s="300" t="e">
        <f>IF($C$20=$AG$4,IF($B$11="Acquisition-amélioration",0,ROUND(R32*$G$23,0)),IF($B$11="Acquisition-amélioration",0,ROUND(R32*$J$23,0)))</f>
        <v>#DIV/0!</v>
      </c>
      <c r="T32" s="300" t="e">
        <f>ROUND(R32+S32,0)</f>
        <v>#DIV/0!</v>
      </c>
      <c r="U32" s="301"/>
      <c r="V32" s="302" t="e">
        <f>N32+R32</f>
        <v>#DIV/0!</v>
      </c>
      <c r="W32" s="302" t="e">
        <f>P32+T32</f>
        <v>#DIV/0!</v>
      </c>
      <c r="X32" s="303"/>
      <c r="ALU32" s="262"/>
      <c r="ALV32" s="262"/>
      <c r="ALW32" s="262"/>
    </row>
    <row r="33" spans="1:1011" ht="16.5" customHeight="1">
      <c r="A33" s="304" t="s">
        <v>1535</v>
      </c>
      <c r="B33" s="298"/>
      <c r="C33" s="299"/>
      <c r="E33" s="300"/>
      <c r="F33" s="300"/>
      <c r="G33" s="300"/>
      <c r="H33" s="295"/>
      <c r="I33" s="295"/>
      <c r="J33" s="295"/>
      <c r="K33" s="300"/>
      <c r="L33" s="300"/>
      <c r="M33" s="300"/>
      <c r="N33" s="300"/>
      <c r="O33" s="300"/>
      <c r="P33" s="300"/>
      <c r="Q33" s="301"/>
      <c r="R33" s="300"/>
      <c r="S33" s="300"/>
      <c r="T33" s="300"/>
      <c r="U33" s="301"/>
      <c r="V33" s="302"/>
      <c r="W33" s="302"/>
      <c r="X33" s="301"/>
      <c r="ALU33" s="262"/>
      <c r="ALV33" s="262"/>
      <c r="ALW33" s="262"/>
    </row>
    <row r="34" spans="1:1011" ht="16.5" customHeight="1">
      <c r="A34" s="297" t="s">
        <v>1536</v>
      </c>
      <c r="B34" s="298"/>
      <c r="C34" s="299" t="e">
        <f>ROUND(W34,0)</f>
        <v>#DIV/0!</v>
      </c>
      <c r="E34" s="300" t="e">
        <f>ROUND(B34*$AG$10,0)</f>
        <v>#DIV/0!</v>
      </c>
      <c r="F34" s="300" t="e">
        <f>IF($C$20=$AG$4,ROUND(E34*$G$21,0),ROUND(E34*$J$21,0))</f>
        <v>#DIV/0!</v>
      </c>
      <c r="G34" s="300" t="e">
        <f>ROUND(E34+F34,0)</f>
        <v>#DIV/0!</v>
      </c>
      <c r="H34" s="300" t="e">
        <f>ROUND(B34*$AI$10,0)</f>
        <v>#DIV/0!</v>
      </c>
      <c r="I34" s="300" t="e">
        <f>IF($C$20=$AG$4,ROUND(H34*$G$21,0),ROUND(H34*$J$21,0))</f>
        <v>#DIV/0!</v>
      </c>
      <c r="J34" s="300" t="e">
        <f>ROUND(H34+I34,0)</f>
        <v>#DIV/0!</v>
      </c>
      <c r="K34" s="300" t="e">
        <f>ROUND(B34*$AG$17,0)</f>
        <v>#DIV/0!</v>
      </c>
      <c r="L34" s="300" t="e">
        <f>IF($C$20=$AG$4,ROUND(K34*$G$22,0),ROUND(K34*$J$22,0))</f>
        <v>#DIV/0!</v>
      </c>
      <c r="M34" s="300" t="e">
        <f>ROUND(K34+L34,0)</f>
        <v>#DIV/0!</v>
      </c>
      <c r="N34" s="300" t="e">
        <f>E34+K34</f>
        <v>#DIV/0!</v>
      </c>
      <c r="O34" s="300" t="e">
        <f>F34+L34</f>
        <v>#DIV/0!</v>
      </c>
      <c r="P34" s="300" t="e">
        <f>ROUND(N34+O34,0)</f>
        <v>#DIV/0!</v>
      </c>
      <c r="Q34" s="301"/>
      <c r="R34" s="300" t="e">
        <f>ROUND(B34*$AG$13,0)</f>
        <v>#DIV/0!</v>
      </c>
      <c r="S34" s="300" t="e">
        <f>IF($C$20=$AG$4,ROUND(R34*$G$23,0),ROUND(R34*$J$23,0))</f>
        <v>#DIV/0!</v>
      </c>
      <c r="T34" s="300" t="e">
        <f>ROUND(R34+S34,0)</f>
        <v>#DIV/0!</v>
      </c>
      <c r="U34" s="301"/>
      <c r="V34" s="302" t="e">
        <f>N34+R34</f>
        <v>#DIV/0!</v>
      </c>
      <c r="W34" s="302" t="e">
        <f t="shared" ref="W34:W39" si="0">P34+T34</f>
        <v>#DIV/0!</v>
      </c>
      <c r="X34" s="301"/>
      <c r="ALU34" s="262"/>
      <c r="ALV34" s="262"/>
      <c r="ALW34" s="262"/>
    </row>
    <row r="35" spans="1:1011" s="276" customFormat="1" ht="33" customHeight="1">
      <c r="A35" s="297" t="s">
        <v>1537</v>
      </c>
      <c r="B35" s="298"/>
      <c r="C35" s="299" t="e">
        <f>ROUND(W35,0)</f>
        <v>#DIV/0!</v>
      </c>
      <c r="D35" s="262"/>
      <c r="E35" s="300" t="e">
        <f>ROUND(B35*$AG$10,0)</f>
        <v>#DIV/0!</v>
      </c>
      <c r="F35" s="300" t="e">
        <f>IF($C$20=$AG$4,ROUND(E35*$G$21,0),ROUND(E35*$J$21,0))</f>
        <v>#DIV/0!</v>
      </c>
      <c r="G35" s="300" t="e">
        <f>ROUND(E35+F35,0)</f>
        <v>#DIV/0!</v>
      </c>
      <c r="H35" s="300" t="e">
        <f>ROUND(B35*$AI$10,0)</f>
        <v>#DIV/0!</v>
      </c>
      <c r="I35" s="300" t="e">
        <f>IF($C$20=$AG$4,ROUND(H35*$G$21,0),ROUND(H35*$J$21,0))</f>
        <v>#DIV/0!</v>
      </c>
      <c r="J35" s="300" t="e">
        <f>ROUND(H35+I35,0)</f>
        <v>#DIV/0!</v>
      </c>
      <c r="K35" s="300" t="e">
        <f>ROUND(B35*$AG$17,0)</f>
        <v>#DIV/0!</v>
      </c>
      <c r="L35" s="300" t="e">
        <f>IF($C$20=$AG$4,ROUND(K35*$G$22,0),ROUND(K35*$J$22,0))</f>
        <v>#DIV/0!</v>
      </c>
      <c r="M35" s="300" t="e">
        <f>ROUND(K35+L35,0)</f>
        <v>#DIV/0!</v>
      </c>
      <c r="N35" s="300" t="e">
        <f>E35+K35</f>
        <v>#DIV/0!</v>
      </c>
      <c r="O35" s="300" t="e">
        <f>F35+L35</f>
        <v>#DIV/0!</v>
      </c>
      <c r="P35" s="300" t="e">
        <f>ROUND(N35+O35,0)</f>
        <v>#DIV/0!</v>
      </c>
      <c r="Q35" s="301"/>
      <c r="R35" s="300" t="e">
        <f>ROUND(B35*$AG$13,0)</f>
        <v>#DIV/0!</v>
      </c>
      <c r="S35" s="300" t="e">
        <f>IF($C$20=$AG$4,ROUND(R35*$G$23,0),ROUND(R35*$J$23,0))</f>
        <v>#DIV/0!</v>
      </c>
      <c r="T35" s="300" t="e">
        <f>ROUND(R35+S35,0)</f>
        <v>#DIV/0!</v>
      </c>
      <c r="U35" s="301"/>
      <c r="V35" s="302" t="e">
        <f>N35+R35</f>
        <v>#DIV/0!</v>
      </c>
      <c r="W35" s="302" t="e">
        <f t="shared" si="0"/>
        <v>#DIV/0!</v>
      </c>
      <c r="X35" s="305"/>
    </row>
    <row r="36" spans="1:1011" ht="33" customHeight="1">
      <c r="A36" s="306" t="s">
        <v>1538</v>
      </c>
      <c r="B36" s="307">
        <f>B32+B34+B35</f>
        <v>0</v>
      </c>
      <c r="C36" s="307" t="e">
        <f>C32+C34+C35</f>
        <v>#DIV/0!</v>
      </c>
      <c r="E36" s="308" t="e">
        <f t="shared" ref="E36:P36" si="1">SUM(E32:E35)</f>
        <v>#DIV/0!</v>
      </c>
      <c r="F36" s="308" t="e">
        <f t="shared" si="1"/>
        <v>#DIV/0!</v>
      </c>
      <c r="G36" s="308" t="e">
        <f t="shared" si="1"/>
        <v>#DIV/0!</v>
      </c>
      <c r="H36" s="308" t="e">
        <f>SUM(H32:H35)</f>
        <v>#DIV/0!</v>
      </c>
      <c r="I36" s="308" t="e">
        <f>SUM(I32:I35)</f>
        <v>#DIV/0!</v>
      </c>
      <c r="J36" s="308" t="e">
        <f>SUM(J32:J35)</f>
        <v>#DIV/0!</v>
      </c>
      <c r="K36" s="308" t="e">
        <f t="shared" si="1"/>
        <v>#DIV/0!</v>
      </c>
      <c r="L36" s="308" t="e">
        <f t="shared" si="1"/>
        <v>#DIV/0!</v>
      </c>
      <c r="M36" s="308" t="e">
        <f t="shared" si="1"/>
        <v>#DIV/0!</v>
      </c>
      <c r="N36" s="308" t="e">
        <f t="shared" si="1"/>
        <v>#DIV/0!</v>
      </c>
      <c r="O36" s="308" t="e">
        <f t="shared" si="1"/>
        <v>#DIV/0!</v>
      </c>
      <c r="P36" s="308" t="e">
        <f t="shared" si="1"/>
        <v>#DIV/0!</v>
      </c>
      <c r="Q36" s="301"/>
      <c r="R36" s="308" t="e">
        <f>SUM(R32:R35)</f>
        <v>#DIV/0!</v>
      </c>
      <c r="S36" s="308" t="e">
        <f>SUM(S32:S35)</f>
        <v>#DIV/0!</v>
      </c>
      <c r="T36" s="308" t="e">
        <f>SUM(T32:T35)</f>
        <v>#DIV/0!</v>
      </c>
      <c r="U36" s="301"/>
      <c r="V36" s="302" t="e">
        <f>N36+R36</f>
        <v>#DIV/0!</v>
      </c>
      <c r="W36" s="302" t="e">
        <f t="shared" si="0"/>
        <v>#DIV/0!</v>
      </c>
      <c r="X36" s="301"/>
      <c r="ALU36" s="262"/>
      <c r="ALV36" s="262"/>
      <c r="ALW36" s="262"/>
    </row>
    <row r="37" spans="1:1011" ht="33" customHeight="1">
      <c r="A37" s="304" t="s">
        <v>1539</v>
      </c>
      <c r="B37" s="310"/>
      <c r="C37" s="299" t="e">
        <f>ROUND(W37,0)</f>
        <v>#DIV/0!</v>
      </c>
      <c r="E37" s="300" t="e">
        <f>ROUND(B37*$AG$10,0)</f>
        <v>#DIV/0!</v>
      </c>
      <c r="F37" s="300" t="e">
        <f>IF($C$20=$AG$4,ROUND(E37*$G$21,0),ROUND(E37*$J$21,0))</f>
        <v>#DIV/0!</v>
      </c>
      <c r="G37" s="300" t="e">
        <f>ROUND(E37+F37,0)</f>
        <v>#DIV/0!</v>
      </c>
      <c r="H37" s="300" t="e">
        <f>ROUND(B37*$AI$10,0)</f>
        <v>#DIV/0!</v>
      </c>
      <c r="I37" s="300" t="e">
        <f>IF($C$20=$AG$4,ROUND(H37*$G$21,0),ROUND(H37*$J$21,0))</f>
        <v>#DIV/0!</v>
      </c>
      <c r="J37" s="300" t="e">
        <f>ROUND(H37+I37,0)</f>
        <v>#DIV/0!</v>
      </c>
      <c r="K37" s="300" t="e">
        <f>ROUND(B37*$AG$17,0)</f>
        <v>#DIV/0!</v>
      </c>
      <c r="L37" s="300" t="e">
        <f>IF($C$20=$AG$4,ROUND(K37*$G$22,0),ROUND(K37*$J$22,0))</f>
        <v>#DIV/0!</v>
      </c>
      <c r="M37" s="300" t="e">
        <f>ROUND(K37+L37,0)</f>
        <v>#DIV/0!</v>
      </c>
      <c r="N37" s="300" t="e">
        <f>E37+K37</f>
        <v>#DIV/0!</v>
      </c>
      <c r="O37" s="300" t="e">
        <f>F37+L37</f>
        <v>#DIV/0!</v>
      </c>
      <c r="P37" s="300" t="e">
        <f>ROUND(N37+O37,0)</f>
        <v>#DIV/0!</v>
      </c>
      <c r="Q37" s="301"/>
      <c r="R37" s="300" t="e">
        <f>ROUND(B37*$AG$13,0)</f>
        <v>#DIV/0!</v>
      </c>
      <c r="S37" s="300" t="e">
        <f>IF($C$20=$AG$4,ROUND(R37*$G$23,0),ROUND(R37*$J$23,0))</f>
        <v>#DIV/0!</v>
      </c>
      <c r="T37" s="300" t="e">
        <f>ROUND(R37+S37,0)</f>
        <v>#DIV/0!</v>
      </c>
      <c r="U37" s="301"/>
      <c r="V37" s="302" t="e">
        <f>N37+R37</f>
        <v>#DIV/0!</v>
      </c>
      <c r="W37" s="302" t="e">
        <f>P37+T37</f>
        <v>#DIV/0!</v>
      </c>
      <c r="X37" s="301"/>
      <c r="ALU37" s="262"/>
      <c r="ALV37" s="262"/>
      <c r="ALW37" s="262"/>
    </row>
    <row r="38" spans="1:1011" ht="23.1" customHeight="1">
      <c r="A38" s="304" t="s">
        <v>1540</v>
      </c>
      <c r="B38" s="311"/>
      <c r="C38" s="312"/>
      <c r="E38" s="313"/>
      <c r="F38" s="313"/>
      <c r="G38" s="308" t="e">
        <f>ROUND(C38*$AG$10,0)</f>
        <v>#DIV/0!</v>
      </c>
      <c r="H38" s="313"/>
      <c r="I38" s="313"/>
      <c r="J38" s="308" t="e">
        <f>ROUND(C38*$AI$10,0)</f>
        <v>#DIV/0!</v>
      </c>
      <c r="K38" s="313"/>
      <c r="L38" s="313"/>
      <c r="M38" s="308" t="e">
        <f>ROUND(C38*$AG$17,0)</f>
        <v>#DIV/0!</v>
      </c>
      <c r="N38" s="313"/>
      <c r="O38" s="313"/>
      <c r="P38" s="308" t="e">
        <f>G38+M38</f>
        <v>#DIV/0!</v>
      </c>
      <c r="R38" s="313"/>
      <c r="S38" s="313"/>
      <c r="T38" s="308" t="e">
        <f>ROUND(C38*$AG$13,0)</f>
        <v>#DIV/0!</v>
      </c>
      <c r="V38" s="313"/>
      <c r="W38" s="302" t="e">
        <f>P38+T38</f>
        <v>#DIV/0!</v>
      </c>
      <c r="ALU38" s="262"/>
      <c r="ALV38" s="262"/>
      <c r="ALW38" s="262"/>
    </row>
    <row r="39" spans="1:1011" ht="31.35" customHeight="1">
      <c r="A39" s="314" t="s">
        <v>1541</v>
      </c>
      <c r="B39" s="299">
        <f>B36+B37</f>
        <v>0</v>
      </c>
      <c r="C39" s="299" t="e">
        <f>ROUND(C36+C38+C37,0)</f>
        <v>#DIV/0!</v>
      </c>
      <c r="E39" s="308" t="e">
        <f t="shared" ref="E39:P39" si="2">E37+E36+E38</f>
        <v>#DIV/0!</v>
      </c>
      <c r="F39" s="308" t="e">
        <f t="shared" si="2"/>
        <v>#DIV/0!</v>
      </c>
      <c r="G39" s="308" t="e">
        <f t="shared" si="2"/>
        <v>#DIV/0!</v>
      </c>
      <c r="H39" s="308" t="e">
        <f>H37+H36+H38</f>
        <v>#DIV/0!</v>
      </c>
      <c r="I39" s="308" t="e">
        <f>I37+I36+I38</f>
        <v>#DIV/0!</v>
      </c>
      <c r="J39" s="308" t="e">
        <f>J37+J36+J38</f>
        <v>#DIV/0!</v>
      </c>
      <c r="K39" s="308" t="e">
        <f t="shared" si="2"/>
        <v>#DIV/0!</v>
      </c>
      <c r="L39" s="308" t="e">
        <f t="shared" si="2"/>
        <v>#DIV/0!</v>
      </c>
      <c r="M39" s="308" t="e">
        <f t="shared" si="2"/>
        <v>#DIV/0!</v>
      </c>
      <c r="N39" s="308" t="e">
        <f t="shared" si="2"/>
        <v>#DIV/0!</v>
      </c>
      <c r="O39" s="308" t="e">
        <f t="shared" si="2"/>
        <v>#DIV/0!</v>
      </c>
      <c r="P39" s="308" t="e">
        <f t="shared" si="2"/>
        <v>#DIV/0!</v>
      </c>
      <c r="R39" s="308" t="e">
        <f>R37+R36+R38</f>
        <v>#DIV/0!</v>
      </c>
      <c r="S39" s="308" t="e">
        <f>S37+S36+S38</f>
        <v>#DIV/0!</v>
      </c>
      <c r="T39" s="308" t="e">
        <f>T37+T36+T38</f>
        <v>#DIV/0!</v>
      </c>
      <c r="V39" s="302" t="e">
        <f>N39+R39</f>
        <v>#DIV/0!</v>
      </c>
      <c r="W39" s="302" t="e">
        <f t="shared" si="0"/>
        <v>#DIV/0!</v>
      </c>
      <c r="ALU39" s="262"/>
      <c r="ALV39" s="262"/>
      <c r="ALW39" s="262"/>
    </row>
    <row r="40" spans="1:1011" ht="22.5" customHeight="1">
      <c r="A40" s="315"/>
      <c r="B40" s="316"/>
      <c r="C40" s="316"/>
      <c r="E40" s="309"/>
      <c r="F40" s="309"/>
      <c r="G40" s="309"/>
      <c r="H40" s="309"/>
      <c r="I40" s="309"/>
      <c r="J40" s="309"/>
      <c r="K40" s="309"/>
      <c r="L40" s="309"/>
      <c r="M40" s="309"/>
      <c r="O40" s="309"/>
      <c r="P40" s="309"/>
      <c r="Q40" s="309"/>
      <c r="S40" s="303"/>
      <c r="T40" s="303"/>
      <c r="V40" s="309"/>
      <c r="W40" s="309"/>
      <c r="X40" s="309"/>
    </row>
    <row r="41" spans="1:1011" ht="22.5" customHeight="1"/>
    <row r="42" spans="1:1011" ht="15.75">
      <c r="A42" s="477" t="s">
        <v>1588</v>
      </c>
      <c r="B42" s="477"/>
      <c r="C42" s="477"/>
      <c r="D42" s="477"/>
      <c r="E42" s="477"/>
      <c r="F42" s="477"/>
      <c r="G42" s="477"/>
      <c r="I42" s="478" t="s">
        <v>1589</v>
      </c>
      <c r="J42" s="478"/>
      <c r="K42" s="478"/>
      <c r="L42" s="478"/>
      <c r="M42" s="478"/>
      <c r="O42" s="477" t="s">
        <v>1590</v>
      </c>
      <c r="P42" s="477"/>
      <c r="Q42" s="477"/>
      <c r="R42" s="477"/>
      <c r="S42" s="477"/>
      <c r="ALU42" s="262"/>
      <c r="ALV42" s="262"/>
      <c r="ALW42" s="262"/>
    </row>
    <row r="43" spans="1:1011" s="321" customFormat="1" ht="54.6" customHeight="1">
      <c r="A43" s="317"/>
      <c r="B43" s="267" t="s">
        <v>1542</v>
      </c>
      <c r="C43" s="267" t="s">
        <v>1543</v>
      </c>
      <c r="D43" s="267" t="s">
        <v>1544</v>
      </c>
      <c r="E43" s="267" t="s">
        <v>1545</v>
      </c>
      <c r="F43" s="501" t="s">
        <v>1546</v>
      </c>
      <c r="G43" s="501"/>
      <c r="H43" s="318"/>
      <c r="I43" s="319"/>
      <c r="J43" s="320" t="s">
        <v>1547</v>
      </c>
      <c r="K43" s="320" t="s">
        <v>1545</v>
      </c>
      <c r="L43" s="502" t="s">
        <v>1546</v>
      </c>
      <c r="M43" s="502"/>
      <c r="O43" s="319"/>
      <c r="P43" s="322" t="s">
        <v>1544</v>
      </c>
      <c r="Q43" s="322" t="s">
        <v>1545</v>
      </c>
      <c r="R43" s="515" t="s">
        <v>1546</v>
      </c>
      <c r="S43" s="515"/>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8"/>
      <c r="CF43" s="318"/>
      <c r="CG43" s="318"/>
      <c r="CH43" s="318"/>
      <c r="CI43" s="318"/>
      <c r="CJ43" s="318"/>
      <c r="CK43" s="318"/>
      <c r="CL43" s="318"/>
      <c r="CM43" s="318"/>
      <c r="CN43" s="318"/>
      <c r="CO43" s="318"/>
      <c r="CP43" s="318"/>
      <c r="CQ43" s="318"/>
      <c r="CR43" s="318"/>
      <c r="CS43" s="318"/>
      <c r="CT43" s="318"/>
      <c r="CU43" s="318"/>
      <c r="CV43" s="318"/>
      <c r="CW43" s="318"/>
      <c r="CX43" s="318"/>
      <c r="CY43" s="318"/>
      <c r="CZ43" s="318"/>
      <c r="DA43" s="318"/>
      <c r="DB43" s="318"/>
      <c r="DC43" s="318"/>
      <c r="DD43" s="318"/>
      <c r="DE43" s="318"/>
      <c r="DF43" s="318"/>
      <c r="DG43" s="318"/>
      <c r="DH43" s="318"/>
      <c r="DI43" s="318"/>
      <c r="DJ43" s="318"/>
      <c r="DK43" s="318"/>
      <c r="DL43" s="318"/>
      <c r="DM43" s="318"/>
      <c r="DN43" s="318"/>
      <c r="DO43" s="318"/>
      <c r="DP43" s="318"/>
      <c r="DQ43" s="318"/>
      <c r="DR43" s="318"/>
      <c r="DS43" s="318"/>
      <c r="DT43" s="318"/>
      <c r="DU43" s="318"/>
      <c r="DV43" s="318"/>
      <c r="DW43" s="318"/>
      <c r="DX43" s="318"/>
      <c r="DY43" s="318"/>
      <c r="DZ43" s="318"/>
      <c r="EA43" s="318"/>
      <c r="EB43" s="318"/>
      <c r="EC43" s="318"/>
      <c r="ED43" s="318"/>
      <c r="EE43" s="318"/>
      <c r="EF43" s="318"/>
      <c r="EG43" s="318"/>
      <c r="EH43" s="318"/>
      <c r="EI43" s="318"/>
      <c r="EJ43" s="318"/>
      <c r="EK43" s="318"/>
      <c r="EL43" s="318"/>
      <c r="EM43" s="318"/>
      <c r="EN43" s="318"/>
      <c r="EO43" s="318"/>
      <c r="EP43" s="318"/>
      <c r="EQ43" s="318"/>
      <c r="ER43" s="318"/>
      <c r="ES43" s="318"/>
      <c r="ET43" s="318"/>
      <c r="EU43" s="318"/>
      <c r="EV43" s="318"/>
      <c r="EW43" s="318"/>
      <c r="EX43" s="318"/>
      <c r="EY43" s="318"/>
      <c r="EZ43" s="318"/>
      <c r="FA43" s="318"/>
      <c r="FB43" s="318"/>
      <c r="FC43" s="318"/>
      <c r="FD43" s="318"/>
      <c r="FE43" s="318"/>
      <c r="FF43" s="318"/>
      <c r="FG43" s="318"/>
      <c r="FH43" s="318"/>
      <c r="FI43" s="318"/>
      <c r="FJ43" s="318"/>
      <c r="FK43" s="318"/>
      <c r="FL43" s="318"/>
      <c r="FM43" s="318"/>
      <c r="FN43" s="318"/>
      <c r="FO43" s="318"/>
      <c r="FP43" s="318"/>
      <c r="FQ43" s="318"/>
      <c r="FR43" s="318"/>
      <c r="FS43" s="318"/>
      <c r="FT43" s="318"/>
      <c r="FU43" s="318"/>
      <c r="FV43" s="318"/>
      <c r="FW43" s="318"/>
      <c r="FX43" s="318"/>
      <c r="FY43" s="318"/>
      <c r="FZ43" s="318"/>
      <c r="GA43" s="318"/>
      <c r="GB43" s="318"/>
      <c r="GC43" s="318"/>
      <c r="GD43" s="318"/>
      <c r="GE43" s="318"/>
      <c r="GF43" s="318"/>
      <c r="GG43" s="318"/>
      <c r="GH43" s="318"/>
      <c r="GI43" s="318"/>
      <c r="GJ43" s="318"/>
      <c r="GK43" s="318"/>
      <c r="GL43" s="318"/>
      <c r="GM43" s="318"/>
      <c r="GN43" s="318"/>
      <c r="GO43" s="318"/>
      <c r="GP43" s="318"/>
      <c r="GQ43" s="318"/>
      <c r="GR43" s="318"/>
      <c r="GS43" s="318"/>
      <c r="GT43" s="318"/>
      <c r="GU43" s="318"/>
      <c r="GV43" s="318"/>
      <c r="GW43" s="318"/>
      <c r="GX43" s="318"/>
      <c r="GY43" s="318"/>
      <c r="GZ43" s="318"/>
      <c r="HA43" s="318"/>
      <c r="HB43" s="318"/>
      <c r="HC43" s="318"/>
      <c r="HD43" s="318"/>
      <c r="HE43" s="318"/>
      <c r="HF43" s="318"/>
      <c r="HG43" s="318"/>
      <c r="HH43" s="318"/>
      <c r="HI43" s="318"/>
      <c r="HJ43" s="318"/>
      <c r="HK43" s="318"/>
      <c r="HL43" s="318"/>
      <c r="HM43" s="318"/>
      <c r="HN43" s="318"/>
      <c r="HO43" s="318"/>
      <c r="HP43" s="318"/>
      <c r="HQ43" s="318"/>
      <c r="HR43" s="318"/>
      <c r="HS43" s="318"/>
      <c r="HT43" s="318"/>
      <c r="HU43" s="318"/>
      <c r="HV43" s="318"/>
      <c r="HW43" s="318"/>
      <c r="HX43" s="318"/>
      <c r="HY43" s="318"/>
      <c r="HZ43" s="318"/>
      <c r="IA43" s="318"/>
      <c r="IB43" s="318"/>
      <c r="IC43" s="318"/>
      <c r="ID43" s="318"/>
      <c r="IE43" s="318"/>
      <c r="IF43" s="318"/>
      <c r="IG43" s="318"/>
      <c r="IH43" s="318"/>
      <c r="II43" s="318"/>
      <c r="IJ43" s="318"/>
      <c r="IK43" s="318"/>
      <c r="IL43" s="318"/>
      <c r="IM43" s="318"/>
      <c r="IN43" s="318"/>
      <c r="IO43" s="318"/>
      <c r="IP43" s="318"/>
      <c r="IQ43" s="318"/>
      <c r="IR43" s="318"/>
      <c r="IS43" s="318"/>
      <c r="IT43" s="318"/>
      <c r="IU43" s="318"/>
      <c r="IV43" s="318"/>
      <c r="IW43" s="318"/>
      <c r="IX43" s="318"/>
      <c r="IY43" s="318"/>
      <c r="IZ43" s="318"/>
      <c r="JA43" s="318"/>
      <c r="JB43" s="318"/>
      <c r="JC43" s="318"/>
      <c r="JD43" s="318"/>
      <c r="JE43" s="318"/>
      <c r="JF43" s="318"/>
      <c r="JG43" s="318"/>
      <c r="JH43" s="318"/>
      <c r="JI43" s="318"/>
      <c r="JJ43" s="318"/>
      <c r="JK43" s="318"/>
      <c r="JL43" s="318"/>
      <c r="JM43" s="318"/>
      <c r="JN43" s="318"/>
      <c r="JO43" s="318"/>
      <c r="JP43" s="318"/>
      <c r="JQ43" s="318"/>
      <c r="JR43" s="318"/>
      <c r="JS43" s="318"/>
      <c r="JT43" s="318"/>
      <c r="JU43" s="318"/>
      <c r="JV43" s="318"/>
      <c r="JW43" s="318"/>
      <c r="JX43" s="318"/>
      <c r="JY43" s="318"/>
      <c r="JZ43" s="318"/>
      <c r="KA43" s="318"/>
      <c r="KB43" s="318"/>
      <c r="KC43" s="318"/>
      <c r="KD43" s="318"/>
      <c r="KE43" s="318"/>
      <c r="KF43" s="318"/>
      <c r="KG43" s="318"/>
      <c r="KH43" s="318"/>
      <c r="KI43" s="318"/>
      <c r="KJ43" s="318"/>
      <c r="KK43" s="318"/>
      <c r="KL43" s="318"/>
      <c r="KM43" s="318"/>
      <c r="KN43" s="318"/>
      <c r="KO43" s="318"/>
      <c r="KP43" s="318"/>
      <c r="KQ43" s="318"/>
      <c r="KR43" s="318"/>
      <c r="KS43" s="318"/>
      <c r="KT43" s="318"/>
      <c r="KU43" s="318"/>
      <c r="KV43" s="318"/>
      <c r="KW43" s="318"/>
      <c r="KX43" s="318"/>
      <c r="KY43" s="318"/>
      <c r="KZ43" s="318"/>
      <c r="LA43" s="318"/>
      <c r="LB43" s="318"/>
      <c r="LC43" s="318"/>
      <c r="LD43" s="318"/>
      <c r="LE43" s="318"/>
      <c r="LF43" s="318"/>
      <c r="LG43" s="318"/>
      <c r="LH43" s="318"/>
      <c r="LI43" s="318"/>
      <c r="LJ43" s="318"/>
      <c r="LK43" s="318"/>
      <c r="LL43" s="318"/>
      <c r="LM43" s="318"/>
      <c r="LN43" s="318"/>
      <c r="LO43" s="318"/>
      <c r="LP43" s="318"/>
      <c r="LQ43" s="318"/>
      <c r="LR43" s="318"/>
      <c r="LS43" s="318"/>
      <c r="LT43" s="318"/>
      <c r="LU43" s="318"/>
      <c r="LV43" s="318"/>
      <c r="LW43" s="318"/>
      <c r="LX43" s="318"/>
      <c r="LY43" s="318"/>
      <c r="LZ43" s="318"/>
      <c r="MA43" s="318"/>
      <c r="MB43" s="318"/>
      <c r="MC43" s="318"/>
      <c r="MD43" s="318"/>
      <c r="ME43" s="318"/>
      <c r="MF43" s="318"/>
      <c r="MG43" s="318"/>
      <c r="MH43" s="318"/>
      <c r="MI43" s="318"/>
      <c r="MJ43" s="318"/>
      <c r="MK43" s="318"/>
      <c r="ML43" s="318"/>
      <c r="MM43" s="318"/>
      <c r="MN43" s="318"/>
      <c r="MO43" s="318"/>
      <c r="MP43" s="318"/>
      <c r="MQ43" s="318"/>
      <c r="MR43" s="318"/>
      <c r="MS43" s="318"/>
      <c r="MT43" s="318"/>
      <c r="MU43" s="318"/>
      <c r="MV43" s="318"/>
      <c r="MW43" s="318"/>
      <c r="MX43" s="318"/>
      <c r="MY43" s="318"/>
      <c r="MZ43" s="318"/>
      <c r="NA43" s="318"/>
      <c r="NB43" s="318"/>
      <c r="NC43" s="318"/>
      <c r="ND43" s="318"/>
      <c r="NE43" s="318"/>
      <c r="NF43" s="318"/>
      <c r="NG43" s="318"/>
      <c r="NH43" s="318"/>
      <c r="NI43" s="318"/>
      <c r="NJ43" s="318"/>
      <c r="NK43" s="318"/>
      <c r="NL43" s="318"/>
      <c r="NM43" s="318"/>
      <c r="NN43" s="318"/>
      <c r="NO43" s="318"/>
      <c r="NP43" s="318"/>
      <c r="NQ43" s="318"/>
      <c r="NR43" s="318"/>
      <c r="NS43" s="318"/>
      <c r="NT43" s="318"/>
      <c r="NU43" s="318"/>
      <c r="NV43" s="318"/>
      <c r="NW43" s="318"/>
      <c r="NX43" s="318"/>
      <c r="NY43" s="318"/>
      <c r="NZ43" s="318"/>
      <c r="OA43" s="318"/>
      <c r="OB43" s="318"/>
      <c r="OC43" s="318"/>
      <c r="OD43" s="318"/>
      <c r="OE43" s="318"/>
      <c r="OF43" s="318"/>
      <c r="OG43" s="318"/>
      <c r="OH43" s="318"/>
      <c r="OI43" s="318"/>
      <c r="OJ43" s="318"/>
      <c r="OK43" s="318"/>
      <c r="OL43" s="318"/>
      <c r="OM43" s="318"/>
      <c r="ON43" s="318"/>
      <c r="OO43" s="318"/>
      <c r="OP43" s="318"/>
      <c r="OQ43" s="318"/>
      <c r="OR43" s="318"/>
      <c r="OS43" s="318"/>
      <c r="OT43" s="318"/>
      <c r="OU43" s="318"/>
      <c r="OV43" s="318"/>
      <c r="OW43" s="318"/>
      <c r="OX43" s="318"/>
      <c r="OY43" s="318"/>
      <c r="OZ43" s="318"/>
      <c r="PA43" s="318"/>
      <c r="PB43" s="318"/>
      <c r="PC43" s="318"/>
      <c r="PD43" s="318"/>
      <c r="PE43" s="318"/>
      <c r="PF43" s="318"/>
      <c r="PG43" s="318"/>
      <c r="PH43" s="318"/>
      <c r="PI43" s="318"/>
      <c r="PJ43" s="318"/>
      <c r="PK43" s="318"/>
      <c r="PL43" s="318"/>
      <c r="PM43" s="318"/>
      <c r="PN43" s="318"/>
      <c r="PO43" s="318"/>
      <c r="PP43" s="318"/>
      <c r="PQ43" s="318"/>
      <c r="PR43" s="318"/>
      <c r="PS43" s="318"/>
      <c r="PT43" s="318"/>
      <c r="PU43" s="318"/>
      <c r="PV43" s="318"/>
      <c r="PW43" s="318"/>
      <c r="PX43" s="318"/>
      <c r="PY43" s="318"/>
      <c r="PZ43" s="318"/>
      <c r="QA43" s="318"/>
      <c r="QB43" s="318"/>
      <c r="QC43" s="318"/>
      <c r="QD43" s="318"/>
      <c r="QE43" s="318"/>
      <c r="QF43" s="318"/>
      <c r="QG43" s="318"/>
      <c r="QH43" s="318"/>
      <c r="QI43" s="318"/>
      <c r="QJ43" s="318"/>
      <c r="QK43" s="318"/>
      <c r="QL43" s="318"/>
      <c r="QM43" s="318"/>
      <c r="QN43" s="318"/>
      <c r="QO43" s="318"/>
      <c r="QP43" s="318"/>
      <c r="QQ43" s="318"/>
      <c r="QR43" s="318"/>
      <c r="QS43" s="318"/>
      <c r="QT43" s="318"/>
      <c r="QU43" s="318"/>
      <c r="QV43" s="318"/>
      <c r="QW43" s="318"/>
      <c r="QX43" s="318"/>
      <c r="QY43" s="318"/>
      <c r="QZ43" s="318"/>
      <c r="RA43" s="318"/>
      <c r="RB43" s="318"/>
      <c r="RC43" s="318"/>
      <c r="RD43" s="318"/>
      <c r="RE43" s="318"/>
      <c r="RF43" s="318"/>
      <c r="RG43" s="318"/>
      <c r="RH43" s="318"/>
      <c r="RI43" s="318"/>
      <c r="RJ43" s="318"/>
      <c r="RK43" s="318"/>
      <c r="RL43" s="318"/>
      <c r="RM43" s="318"/>
      <c r="RN43" s="318"/>
      <c r="RO43" s="318"/>
      <c r="RP43" s="318"/>
      <c r="RQ43" s="318"/>
      <c r="RR43" s="318"/>
      <c r="RS43" s="318"/>
      <c r="RT43" s="318"/>
      <c r="RU43" s="318"/>
      <c r="RV43" s="318"/>
      <c r="RW43" s="318"/>
      <c r="RX43" s="318"/>
      <c r="RY43" s="318"/>
      <c r="RZ43" s="318"/>
      <c r="SA43" s="318"/>
      <c r="SB43" s="318"/>
      <c r="SC43" s="318"/>
      <c r="SD43" s="318"/>
      <c r="SE43" s="318"/>
      <c r="SF43" s="318"/>
      <c r="SG43" s="318"/>
      <c r="SH43" s="318"/>
      <c r="SI43" s="318"/>
      <c r="SJ43" s="318"/>
      <c r="SK43" s="318"/>
      <c r="SL43" s="318"/>
      <c r="SM43" s="318"/>
      <c r="SN43" s="318"/>
      <c r="SO43" s="318"/>
      <c r="SP43" s="318"/>
      <c r="SQ43" s="318"/>
      <c r="SR43" s="318"/>
      <c r="SS43" s="318"/>
      <c r="ST43" s="318"/>
      <c r="SU43" s="318"/>
      <c r="SV43" s="318"/>
      <c r="SW43" s="318"/>
      <c r="SX43" s="318"/>
      <c r="SY43" s="318"/>
      <c r="SZ43" s="318"/>
      <c r="TA43" s="318"/>
      <c r="TB43" s="318"/>
      <c r="TC43" s="318"/>
      <c r="TD43" s="318"/>
      <c r="TE43" s="318"/>
      <c r="TF43" s="318"/>
      <c r="TG43" s="318"/>
      <c r="TH43" s="318"/>
      <c r="TI43" s="318"/>
      <c r="TJ43" s="318"/>
      <c r="TK43" s="318"/>
      <c r="TL43" s="318"/>
      <c r="TM43" s="318"/>
      <c r="TN43" s="318"/>
      <c r="TO43" s="318"/>
      <c r="TP43" s="318"/>
      <c r="TQ43" s="318"/>
      <c r="TR43" s="318"/>
      <c r="TS43" s="318"/>
      <c r="TT43" s="318"/>
      <c r="TU43" s="318"/>
      <c r="TV43" s="318"/>
      <c r="TW43" s="318"/>
      <c r="TX43" s="318"/>
      <c r="TY43" s="318"/>
      <c r="TZ43" s="318"/>
      <c r="UA43" s="318"/>
      <c r="UB43" s="318"/>
      <c r="UC43" s="318"/>
      <c r="UD43" s="318"/>
      <c r="UE43" s="318"/>
      <c r="UF43" s="318"/>
      <c r="UG43" s="318"/>
      <c r="UH43" s="318"/>
      <c r="UI43" s="318"/>
      <c r="UJ43" s="318"/>
      <c r="UK43" s="318"/>
      <c r="UL43" s="318"/>
      <c r="UM43" s="318"/>
      <c r="UN43" s="318"/>
      <c r="UO43" s="318"/>
      <c r="UP43" s="318"/>
      <c r="UQ43" s="318"/>
      <c r="UR43" s="318"/>
      <c r="US43" s="318"/>
      <c r="UT43" s="318"/>
      <c r="UU43" s="318"/>
      <c r="UV43" s="318"/>
      <c r="UW43" s="318"/>
      <c r="UX43" s="318"/>
      <c r="UY43" s="318"/>
      <c r="UZ43" s="318"/>
      <c r="VA43" s="318"/>
      <c r="VB43" s="318"/>
      <c r="VC43" s="318"/>
      <c r="VD43" s="318"/>
      <c r="VE43" s="318"/>
      <c r="VF43" s="318"/>
      <c r="VG43" s="318"/>
      <c r="VH43" s="318"/>
      <c r="VI43" s="318"/>
      <c r="VJ43" s="318"/>
      <c r="VK43" s="318"/>
      <c r="VL43" s="318"/>
      <c r="VM43" s="318"/>
      <c r="VN43" s="318"/>
      <c r="VO43" s="318"/>
      <c r="VP43" s="318"/>
      <c r="VQ43" s="318"/>
      <c r="VR43" s="318"/>
      <c r="VS43" s="318"/>
      <c r="VT43" s="318"/>
      <c r="VU43" s="318"/>
      <c r="VV43" s="318"/>
      <c r="VW43" s="318"/>
      <c r="VX43" s="318"/>
      <c r="VY43" s="318"/>
      <c r="VZ43" s="318"/>
      <c r="WA43" s="318"/>
      <c r="WB43" s="318"/>
      <c r="WC43" s="318"/>
      <c r="WD43" s="318"/>
      <c r="WE43" s="318"/>
      <c r="WF43" s="318"/>
      <c r="WG43" s="318"/>
      <c r="WH43" s="318"/>
      <c r="WI43" s="318"/>
      <c r="WJ43" s="318"/>
      <c r="WK43" s="318"/>
      <c r="WL43" s="318"/>
      <c r="WM43" s="318"/>
      <c r="WN43" s="318"/>
      <c r="WO43" s="318"/>
      <c r="WP43" s="318"/>
      <c r="WQ43" s="318"/>
      <c r="WR43" s="318"/>
      <c r="WS43" s="318"/>
      <c r="WT43" s="318"/>
      <c r="WU43" s="318"/>
      <c r="WV43" s="318"/>
      <c r="WW43" s="318"/>
      <c r="WX43" s="318"/>
      <c r="WY43" s="318"/>
      <c r="WZ43" s="318"/>
      <c r="XA43" s="318"/>
      <c r="XB43" s="318"/>
      <c r="XC43" s="318"/>
      <c r="XD43" s="318"/>
      <c r="XE43" s="318"/>
      <c r="XF43" s="318"/>
      <c r="XG43" s="318"/>
      <c r="XH43" s="318"/>
      <c r="XI43" s="318"/>
      <c r="XJ43" s="318"/>
      <c r="XK43" s="318"/>
      <c r="XL43" s="318"/>
      <c r="XM43" s="318"/>
      <c r="XN43" s="318"/>
      <c r="XO43" s="318"/>
      <c r="XP43" s="318"/>
      <c r="XQ43" s="318"/>
      <c r="XR43" s="318"/>
      <c r="XS43" s="318"/>
      <c r="XT43" s="318"/>
      <c r="XU43" s="318"/>
      <c r="XV43" s="318"/>
      <c r="XW43" s="318"/>
      <c r="XX43" s="318"/>
      <c r="XY43" s="318"/>
      <c r="XZ43" s="318"/>
      <c r="YA43" s="318"/>
      <c r="YB43" s="318"/>
      <c r="YC43" s="318"/>
      <c r="YD43" s="318"/>
      <c r="YE43" s="318"/>
      <c r="YF43" s="318"/>
      <c r="YG43" s="318"/>
      <c r="YH43" s="318"/>
      <c r="YI43" s="318"/>
      <c r="YJ43" s="318"/>
      <c r="YK43" s="318"/>
      <c r="YL43" s="318"/>
      <c r="YM43" s="318"/>
      <c r="YN43" s="318"/>
      <c r="YO43" s="318"/>
      <c r="YP43" s="318"/>
      <c r="YQ43" s="318"/>
      <c r="YR43" s="318"/>
      <c r="YS43" s="318"/>
      <c r="YT43" s="318"/>
      <c r="YU43" s="318"/>
      <c r="YV43" s="318"/>
      <c r="YW43" s="318"/>
      <c r="YX43" s="318"/>
      <c r="YY43" s="318"/>
      <c r="YZ43" s="318"/>
      <c r="ZA43" s="318"/>
      <c r="ZB43" s="318"/>
      <c r="ZC43" s="318"/>
      <c r="ZD43" s="318"/>
      <c r="ZE43" s="318"/>
      <c r="ZF43" s="318"/>
      <c r="ZG43" s="318"/>
      <c r="ZH43" s="318"/>
      <c r="ZI43" s="318"/>
      <c r="ZJ43" s="318"/>
      <c r="ZK43" s="318"/>
      <c r="ZL43" s="318"/>
      <c r="ZM43" s="318"/>
      <c r="ZN43" s="318"/>
      <c r="ZO43" s="318"/>
      <c r="ZP43" s="318"/>
      <c r="ZQ43" s="318"/>
      <c r="ZR43" s="318"/>
      <c r="ZS43" s="318"/>
      <c r="ZT43" s="318"/>
      <c r="ZU43" s="318"/>
      <c r="ZV43" s="318"/>
      <c r="ZW43" s="318"/>
      <c r="ZX43" s="318"/>
      <c r="ZY43" s="318"/>
      <c r="ZZ43" s="318"/>
      <c r="AAA43" s="318"/>
      <c r="AAB43" s="318"/>
      <c r="AAC43" s="318"/>
      <c r="AAD43" s="318"/>
      <c r="AAE43" s="318"/>
      <c r="AAF43" s="318"/>
      <c r="AAG43" s="318"/>
      <c r="AAH43" s="318"/>
      <c r="AAI43" s="318"/>
      <c r="AAJ43" s="318"/>
      <c r="AAK43" s="318"/>
      <c r="AAL43" s="318"/>
      <c r="AAM43" s="318"/>
      <c r="AAN43" s="318"/>
      <c r="AAO43" s="318"/>
      <c r="AAP43" s="318"/>
      <c r="AAQ43" s="318"/>
      <c r="AAR43" s="318"/>
      <c r="AAS43" s="318"/>
      <c r="AAT43" s="318"/>
      <c r="AAU43" s="318"/>
      <c r="AAV43" s="318"/>
      <c r="AAW43" s="318"/>
      <c r="AAX43" s="318"/>
      <c r="AAY43" s="318"/>
      <c r="AAZ43" s="318"/>
      <c r="ABA43" s="318"/>
      <c r="ABB43" s="318"/>
      <c r="ABC43" s="318"/>
      <c r="ABD43" s="318"/>
      <c r="ABE43" s="318"/>
      <c r="ABF43" s="318"/>
      <c r="ABG43" s="318"/>
      <c r="ABH43" s="318"/>
      <c r="ABI43" s="318"/>
      <c r="ABJ43" s="318"/>
      <c r="ABK43" s="318"/>
      <c r="ABL43" s="318"/>
      <c r="ABM43" s="318"/>
      <c r="ABN43" s="318"/>
      <c r="ABO43" s="318"/>
      <c r="ABP43" s="318"/>
      <c r="ABQ43" s="318"/>
      <c r="ABR43" s="318"/>
      <c r="ABS43" s="318"/>
      <c r="ABT43" s="318"/>
      <c r="ABU43" s="318"/>
      <c r="ABV43" s="318"/>
      <c r="ABW43" s="318"/>
      <c r="ABX43" s="318"/>
      <c r="ABY43" s="318"/>
      <c r="ABZ43" s="318"/>
      <c r="ACA43" s="318"/>
      <c r="ACB43" s="318"/>
      <c r="ACC43" s="318"/>
      <c r="ACD43" s="318"/>
      <c r="ACE43" s="318"/>
      <c r="ACF43" s="318"/>
      <c r="ACG43" s="318"/>
      <c r="ACH43" s="318"/>
      <c r="ACI43" s="318"/>
      <c r="ACJ43" s="318"/>
      <c r="ACK43" s="318"/>
      <c r="ACL43" s="318"/>
      <c r="ACM43" s="318"/>
      <c r="ACN43" s="318"/>
      <c r="ACO43" s="318"/>
      <c r="ACP43" s="318"/>
      <c r="ACQ43" s="318"/>
      <c r="ACR43" s="318"/>
      <c r="ACS43" s="318"/>
      <c r="ACT43" s="318"/>
      <c r="ACU43" s="318"/>
      <c r="ACV43" s="318"/>
      <c r="ACW43" s="318"/>
      <c r="ACX43" s="318"/>
      <c r="ACY43" s="318"/>
      <c r="ACZ43" s="318"/>
      <c r="ADA43" s="318"/>
      <c r="ADB43" s="318"/>
      <c r="ADC43" s="318"/>
      <c r="ADD43" s="318"/>
      <c r="ADE43" s="318"/>
      <c r="ADF43" s="318"/>
      <c r="ADG43" s="318"/>
      <c r="ADH43" s="318"/>
      <c r="ADI43" s="318"/>
      <c r="ADJ43" s="318"/>
      <c r="ADK43" s="318"/>
      <c r="ADL43" s="318"/>
      <c r="ADM43" s="318"/>
      <c r="ADN43" s="318"/>
      <c r="ADO43" s="318"/>
      <c r="ADP43" s="318"/>
      <c r="ADQ43" s="318"/>
      <c r="ADR43" s="318"/>
      <c r="ADS43" s="318"/>
      <c r="ADT43" s="318"/>
      <c r="ADU43" s="318"/>
      <c r="ADV43" s="318"/>
      <c r="ADW43" s="318"/>
      <c r="ADX43" s="318"/>
      <c r="ADY43" s="318"/>
      <c r="ADZ43" s="318"/>
      <c r="AEA43" s="318"/>
      <c r="AEB43" s="318"/>
      <c r="AEC43" s="318"/>
      <c r="AED43" s="318"/>
      <c r="AEE43" s="318"/>
      <c r="AEF43" s="318"/>
      <c r="AEG43" s="318"/>
      <c r="AEH43" s="318"/>
      <c r="AEI43" s="318"/>
      <c r="AEJ43" s="318"/>
      <c r="AEK43" s="318"/>
      <c r="AEL43" s="318"/>
      <c r="AEM43" s="318"/>
      <c r="AEN43" s="318"/>
      <c r="AEO43" s="318"/>
      <c r="AEP43" s="318"/>
      <c r="AEQ43" s="318"/>
      <c r="AER43" s="318"/>
      <c r="AES43" s="318"/>
      <c r="AET43" s="318"/>
      <c r="AEU43" s="318"/>
      <c r="AEV43" s="318"/>
      <c r="AEW43" s="318"/>
      <c r="AEX43" s="318"/>
      <c r="AEY43" s="318"/>
      <c r="AEZ43" s="318"/>
      <c r="AFA43" s="318"/>
      <c r="AFB43" s="318"/>
      <c r="AFC43" s="318"/>
      <c r="AFD43" s="318"/>
      <c r="AFE43" s="318"/>
      <c r="AFF43" s="318"/>
      <c r="AFG43" s="318"/>
      <c r="AFH43" s="318"/>
      <c r="AFI43" s="318"/>
      <c r="AFJ43" s="318"/>
      <c r="AFK43" s="318"/>
      <c r="AFL43" s="318"/>
      <c r="AFM43" s="318"/>
      <c r="AFN43" s="318"/>
      <c r="AFO43" s="318"/>
      <c r="AFP43" s="318"/>
      <c r="AFQ43" s="318"/>
      <c r="AFR43" s="318"/>
      <c r="AFS43" s="318"/>
      <c r="AFT43" s="318"/>
      <c r="AFU43" s="318"/>
      <c r="AFV43" s="318"/>
      <c r="AFW43" s="318"/>
      <c r="AFX43" s="318"/>
      <c r="AFY43" s="318"/>
      <c r="AFZ43" s="318"/>
      <c r="AGA43" s="318"/>
      <c r="AGB43" s="318"/>
      <c r="AGC43" s="318"/>
      <c r="AGD43" s="318"/>
      <c r="AGE43" s="318"/>
      <c r="AGF43" s="318"/>
      <c r="AGG43" s="318"/>
      <c r="AGH43" s="318"/>
      <c r="AGI43" s="318"/>
      <c r="AGJ43" s="318"/>
      <c r="AGK43" s="318"/>
      <c r="AGL43" s="318"/>
      <c r="AGM43" s="318"/>
      <c r="AGN43" s="318"/>
      <c r="AGO43" s="318"/>
      <c r="AGP43" s="318"/>
      <c r="AGQ43" s="318"/>
      <c r="AGR43" s="318"/>
      <c r="AGS43" s="318"/>
      <c r="AGT43" s="318"/>
      <c r="AGU43" s="318"/>
      <c r="AGV43" s="318"/>
      <c r="AGW43" s="318"/>
      <c r="AGX43" s="318"/>
      <c r="AGY43" s="318"/>
      <c r="AGZ43" s="318"/>
      <c r="AHA43" s="318"/>
      <c r="AHB43" s="318"/>
      <c r="AHC43" s="318"/>
      <c r="AHD43" s="318"/>
      <c r="AHE43" s="318"/>
      <c r="AHF43" s="318"/>
      <c r="AHG43" s="318"/>
      <c r="AHH43" s="318"/>
      <c r="AHI43" s="318"/>
      <c r="AHJ43" s="318"/>
      <c r="AHK43" s="318"/>
      <c r="AHL43" s="318"/>
      <c r="AHM43" s="318"/>
      <c r="AHN43" s="318"/>
      <c r="AHO43" s="318"/>
      <c r="AHP43" s="318"/>
      <c r="AHQ43" s="318"/>
      <c r="AHR43" s="318"/>
      <c r="AHS43" s="318"/>
      <c r="AHT43" s="318"/>
      <c r="AHU43" s="318"/>
      <c r="AHV43" s="318"/>
      <c r="AHW43" s="318"/>
      <c r="AHX43" s="318"/>
      <c r="AHY43" s="318"/>
      <c r="AHZ43" s="318"/>
      <c r="AIA43" s="318"/>
      <c r="AIB43" s="318"/>
      <c r="AIC43" s="318"/>
      <c r="AID43" s="318"/>
      <c r="AIE43" s="318"/>
      <c r="AIF43" s="318"/>
      <c r="AIG43" s="318"/>
      <c r="AIH43" s="318"/>
      <c r="AII43" s="318"/>
      <c r="AIJ43" s="318"/>
      <c r="AIK43" s="318"/>
      <c r="AIL43" s="318"/>
      <c r="AIM43" s="318"/>
      <c r="AIN43" s="318"/>
      <c r="AIO43" s="318"/>
      <c r="AIP43" s="318"/>
      <c r="AIQ43" s="318"/>
      <c r="AIR43" s="318"/>
      <c r="AIS43" s="318"/>
      <c r="AIT43" s="318"/>
      <c r="AIU43" s="318"/>
      <c r="AIV43" s="318"/>
      <c r="AIW43" s="318"/>
      <c r="AIX43" s="318"/>
      <c r="AIY43" s="318"/>
      <c r="AIZ43" s="318"/>
      <c r="AJA43" s="318"/>
      <c r="AJB43" s="318"/>
      <c r="AJC43" s="318"/>
      <c r="AJD43" s="318"/>
      <c r="AJE43" s="318"/>
      <c r="AJF43" s="318"/>
      <c r="AJG43" s="318"/>
      <c r="AJH43" s="318"/>
      <c r="AJI43" s="318"/>
      <c r="AJJ43" s="318"/>
      <c r="AJK43" s="318"/>
      <c r="AJL43" s="318"/>
      <c r="AJM43" s="318"/>
      <c r="AJN43" s="318"/>
      <c r="AJO43" s="318"/>
      <c r="AJP43" s="318"/>
      <c r="AJQ43" s="318"/>
      <c r="AJR43" s="318"/>
      <c r="AJS43" s="318"/>
      <c r="AJT43" s="318"/>
      <c r="AJU43" s="318"/>
      <c r="AJV43" s="318"/>
      <c r="AJW43" s="318"/>
      <c r="AJX43" s="318"/>
      <c r="AJY43" s="318"/>
      <c r="AJZ43" s="318"/>
      <c r="AKA43" s="318"/>
      <c r="AKB43" s="318"/>
      <c r="AKC43" s="318"/>
      <c r="AKD43" s="318"/>
      <c r="AKE43" s="318"/>
      <c r="AKF43" s="318"/>
      <c r="AKG43" s="318"/>
      <c r="AKH43" s="318"/>
      <c r="AKI43" s="318"/>
      <c r="AKJ43" s="318"/>
      <c r="AKK43" s="318"/>
      <c r="AKL43" s="318"/>
      <c r="AKM43" s="318"/>
      <c r="AKN43" s="318"/>
      <c r="AKO43" s="318"/>
      <c r="AKP43" s="318"/>
      <c r="AKQ43" s="318"/>
      <c r="AKR43" s="318"/>
      <c r="AKS43" s="318"/>
      <c r="AKT43" s="318"/>
      <c r="AKU43" s="318"/>
      <c r="AKV43" s="318"/>
      <c r="AKW43" s="318"/>
      <c r="AKX43" s="318"/>
      <c r="AKY43" s="318"/>
      <c r="AKZ43" s="318"/>
      <c r="ALA43" s="318"/>
      <c r="ALB43" s="318"/>
      <c r="ALC43" s="318"/>
      <c r="ALD43" s="318"/>
      <c r="ALE43" s="318"/>
      <c r="ALF43" s="318"/>
      <c r="ALG43" s="318"/>
      <c r="ALH43" s="318"/>
      <c r="ALI43" s="318"/>
      <c r="ALJ43" s="318"/>
      <c r="ALK43" s="318"/>
      <c r="ALL43" s="318"/>
      <c r="ALM43" s="318"/>
      <c r="ALN43" s="318"/>
      <c r="ALO43" s="318"/>
      <c r="ALP43" s="318"/>
      <c r="ALQ43" s="318"/>
      <c r="ALR43" s="318"/>
      <c r="ALS43" s="318"/>
      <c r="ALT43" s="318"/>
      <c r="ALU43" s="318"/>
      <c r="ALV43" s="318"/>
      <c r="ALW43" s="318"/>
    </row>
    <row r="44" spans="1:1011" s="321" customFormat="1" ht="44.25" customHeight="1">
      <c r="A44" s="323" t="s">
        <v>1548</v>
      </c>
      <c r="B44" s="324"/>
      <c r="C44" s="324"/>
      <c r="D44" s="325">
        <f>ROUND(B44+C44,0)</f>
        <v>0</v>
      </c>
      <c r="E44" s="326" t="e">
        <f>D44/D$67</f>
        <v>#DIV/0!</v>
      </c>
      <c r="F44" s="474" t="s">
        <v>1549</v>
      </c>
      <c r="G44" s="474"/>
      <c r="H44" s="318"/>
      <c r="I44" s="323" t="s">
        <v>1548</v>
      </c>
      <c r="J44" s="327"/>
      <c r="K44" s="328" t="e">
        <f t="shared" ref="K44:K66" si="3">ROUND(J44,0)/J$67</f>
        <v>#DIV/0!</v>
      </c>
      <c r="L44" s="474" t="s">
        <v>1549</v>
      </c>
      <c r="M44" s="474"/>
      <c r="O44" s="329" t="s">
        <v>1550</v>
      </c>
      <c r="P44" s="330"/>
      <c r="Q44" s="328" t="e">
        <f t="shared" ref="Q44:Q54" si="4">ROUND(P44,0)/P$64</f>
        <v>#DIV/0!</v>
      </c>
      <c r="R44" s="471"/>
      <c r="S44" s="471"/>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c r="CJ44" s="318"/>
      <c r="CK44" s="318"/>
      <c r="CL44" s="318"/>
      <c r="CM44" s="318"/>
      <c r="CN44" s="318"/>
      <c r="CO44" s="318"/>
      <c r="CP44" s="318"/>
      <c r="CQ44" s="318"/>
      <c r="CR44" s="318"/>
      <c r="CS44" s="318"/>
      <c r="CT44" s="318"/>
      <c r="CU44" s="318"/>
      <c r="CV44" s="318"/>
      <c r="CW44" s="318"/>
      <c r="CX44" s="318"/>
      <c r="CY44" s="318"/>
      <c r="CZ44" s="318"/>
      <c r="DA44" s="318"/>
      <c r="DB44" s="318"/>
      <c r="DC44" s="318"/>
      <c r="DD44" s="318"/>
      <c r="DE44" s="318"/>
      <c r="DF44" s="318"/>
      <c r="DG44" s="318"/>
      <c r="DH44" s="318"/>
      <c r="DI44" s="318"/>
      <c r="DJ44" s="318"/>
      <c r="DK44" s="318"/>
      <c r="DL44" s="318"/>
      <c r="DM44" s="318"/>
      <c r="DN44" s="318"/>
      <c r="DO44" s="318"/>
      <c r="DP44" s="318"/>
      <c r="DQ44" s="318"/>
      <c r="DR44" s="318"/>
      <c r="DS44" s="318"/>
      <c r="DT44" s="318"/>
      <c r="DU44" s="318"/>
      <c r="DV44" s="318"/>
      <c r="DW44" s="318"/>
      <c r="DX44" s="318"/>
      <c r="DY44" s="318"/>
      <c r="DZ44" s="318"/>
      <c r="EA44" s="318"/>
      <c r="EB44" s="318"/>
      <c r="EC44" s="318"/>
      <c r="ED44" s="318"/>
      <c r="EE44" s="318"/>
      <c r="EF44" s="318"/>
      <c r="EG44" s="318"/>
      <c r="EH44" s="318"/>
      <c r="EI44" s="318"/>
      <c r="EJ44" s="318"/>
      <c r="EK44" s="318"/>
      <c r="EL44" s="318"/>
      <c r="EM44" s="318"/>
      <c r="EN44" s="318"/>
      <c r="EO44" s="318"/>
      <c r="EP44" s="318"/>
      <c r="EQ44" s="318"/>
      <c r="ER44" s="318"/>
      <c r="ES44" s="318"/>
      <c r="ET44" s="318"/>
      <c r="EU44" s="318"/>
      <c r="EV44" s="318"/>
      <c r="EW44" s="318"/>
      <c r="EX44" s="318"/>
      <c r="EY44" s="318"/>
      <c r="EZ44" s="318"/>
      <c r="FA44" s="318"/>
      <c r="FB44" s="318"/>
      <c r="FC44" s="318"/>
      <c r="FD44" s="318"/>
      <c r="FE44" s="318"/>
      <c r="FF44" s="318"/>
      <c r="FG44" s="318"/>
      <c r="FH44" s="318"/>
      <c r="FI44" s="318"/>
      <c r="FJ44" s="318"/>
      <c r="FK44" s="318"/>
      <c r="FL44" s="318"/>
      <c r="FM44" s="318"/>
      <c r="FN44" s="318"/>
      <c r="FO44" s="318"/>
      <c r="FP44" s="318"/>
      <c r="FQ44" s="318"/>
      <c r="FR44" s="318"/>
      <c r="FS44" s="318"/>
      <c r="FT44" s="318"/>
      <c r="FU44" s="318"/>
      <c r="FV44" s="318"/>
      <c r="FW44" s="318"/>
      <c r="FX44" s="318"/>
      <c r="FY44" s="318"/>
      <c r="FZ44" s="318"/>
      <c r="GA44" s="318"/>
      <c r="GB44" s="318"/>
      <c r="GC44" s="318"/>
      <c r="GD44" s="318"/>
      <c r="GE44" s="318"/>
      <c r="GF44" s="318"/>
      <c r="GG44" s="318"/>
      <c r="GH44" s="318"/>
      <c r="GI44" s="318"/>
      <c r="GJ44" s="318"/>
      <c r="GK44" s="318"/>
      <c r="GL44" s="318"/>
      <c r="GM44" s="318"/>
      <c r="GN44" s="318"/>
      <c r="GO44" s="318"/>
      <c r="GP44" s="318"/>
      <c r="GQ44" s="318"/>
      <c r="GR44" s="318"/>
      <c r="GS44" s="318"/>
      <c r="GT44" s="318"/>
      <c r="GU44" s="318"/>
      <c r="GV44" s="318"/>
      <c r="GW44" s="318"/>
      <c r="GX44" s="318"/>
      <c r="GY44" s="318"/>
      <c r="GZ44" s="318"/>
      <c r="HA44" s="318"/>
      <c r="HB44" s="318"/>
      <c r="HC44" s="318"/>
      <c r="HD44" s="318"/>
      <c r="HE44" s="318"/>
      <c r="HF44" s="318"/>
      <c r="HG44" s="318"/>
      <c r="HH44" s="318"/>
      <c r="HI44" s="318"/>
      <c r="HJ44" s="318"/>
      <c r="HK44" s="318"/>
      <c r="HL44" s="318"/>
      <c r="HM44" s="318"/>
      <c r="HN44" s="318"/>
      <c r="HO44" s="318"/>
      <c r="HP44" s="318"/>
      <c r="HQ44" s="318"/>
      <c r="HR44" s="318"/>
      <c r="HS44" s="318"/>
      <c r="HT44" s="318"/>
      <c r="HU44" s="318"/>
      <c r="HV44" s="318"/>
      <c r="HW44" s="318"/>
      <c r="HX44" s="318"/>
      <c r="HY44" s="318"/>
      <c r="HZ44" s="318"/>
      <c r="IA44" s="318"/>
      <c r="IB44" s="318"/>
      <c r="IC44" s="318"/>
      <c r="ID44" s="318"/>
      <c r="IE44" s="318"/>
      <c r="IF44" s="318"/>
      <c r="IG44" s="318"/>
      <c r="IH44" s="318"/>
      <c r="II44" s="318"/>
      <c r="IJ44" s="318"/>
      <c r="IK44" s="318"/>
      <c r="IL44" s="318"/>
      <c r="IM44" s="318"/>
      <c r="IN44" s="318"/>
      <c r="IO44" s="318"/>
      <c r="IP44" s="318"/>
      <c r="IQ44" s="318"/>
      <c r="IR44" s="318"/>
      <c r="IS44" s="318"/>
      <c r="IT44" s="318"/>
      <c r="IU44" s="318"/>
      <c r="IV44" s="318"/>
      <c r="IW44" s="318"/>
      <c r="IX44" s="318"/>
      <c r="IY44" s="318"/>
      <c r="IZ44" s="318"/>
      <c r="JA44" s="318"/>
      <c r="JB44" s="318"/>
      <c r="JC44" s="318"/>
      <c r="JD44" s="318"/>
      <c r="JE44" s="318"/>
      <c r="JF44" s="318"/>
      <c r="JG44" s="318"/>
      <c r="JH44" s="318"/>
      <c r="JI44" s="318"/>
      <c r="JJ44" s="318"/>
      <c r="JK44" s="318"/>
      <c r="JL44" s="318"/>
      <c r="JM44" s="318"/>
      <c r="JN44" s="318"/>
      <c r="JO44" s="318"/>
      <c r="JP44" s="318"/>
      <c r="JQ44" s="318"/>
      <c r="JR44" s="318"/>
      <c r="JS44" s="318"/>
      <c r="JT44" s="318"/>
      <c r="JU44" s="318"/>
      <c r="JV44" s="318"/>
      <c r="JW44" s="318"/>
      <c r="JX44" s="318"/>
      <c r="JY44" s="318"/>
      <c r="JZ44" s="318"/>
      <c r="KA44" s="318"/>
      <c r="KB44" s="318"/>
      <c r="KC44" s="318"/>
      <c r="KD44" s="318"/>
      <c r="KE44" s="318"/>
      <c r="KF44" s="318"/>
      <c r="KG44" s="318"/>
      <c r="KH44" s="318"/>
      <c r="KI44" s="318"/>
      <c r="KJ44" s="318"/>
      <c r="KK44" s="318"/>
      <c r="KL44" s="318"/>
      <c r="KM44" s="318"/>
      <c r="KN44" s="318"/>
      <c r="KO44" s="318"/>
      <c r="KP44" s="318"/>
      <c r="KQ44" s="318"/>
      <c r="KR44" s="318"/>
      <c r="KS44" s="318"/>
      <c r="KT44" s="318"/>
      <c r="KU44" s="318"/>
      <c r="KV44" s="318"/>
      <c r="KW44" s="318"/>
      <c r="KX44" s="318"/>
      <c r="KY44" s="318"/>
      <c r="KZ44" s="318"/>
      <c r="LA44" s="318"/>
      <c r="LB44" s="318"/>
      <c r="LC44" s="318"/>
      <c r="LD44" s="318"/>
      <c r="LE44" s="318"/>
      <c r="LF44" s="318"/>
      <c r="LG44" s="318"/>
      <c r="LH44" s="318"/>
      <c r="LI44" s="318"/>
      <c r="LJ44" s="318"/>
      <c r="LK44" s="318"/>
      <c r="LL44" s="318"/>
      <c r="LM44" s="318"/>
      <c r="LN44" s="318"/>
      <c r="LO44" s="318"/>
      <c r="LP44" s="318"/>
      <c r="LQ44" s="318"/>
      <c r="LR44" s="318"/>
      <c r="LS44" s="318"/>
      <c r="LT44" s="318"/>
      <c r="LU44" s="318"/>
      <c r="LV44" s="318"/>
      <c r="LW44" s="318"/>
      <c r="LX44" s="318"/>
      <c r="LY44" s="318"/>
      <c r="LZ44" s="318"/>
      <c r="MA44" s="318"/>
      <c r="MB44" s="318"/>
      <c r="MC44" s="318"/>
      <c r="MD44" s="318"/>
      <c r="ME44" s="318"/>
      <c r="MF44" s="318"/>
      <c r="MG44" s="318"/>
      <c r="MH44" s="318"/>
      <c r="MI44" s="318"/>
      <c r="MJ44" s="318"/>
      <c r="MK44" s="318"/>
      <c r="ML44" s="318"/>
      <c r="MM44" s="318"/>
      <c r="MN44" s="318"/>
      <c r="MO44" s="318"/>
      <c r="MP44" s="318"/>
      <c r="MQ44" s="318"/>
      <c r="MR44" s="318"/>
      <c r="MS44" s="318"/>
      <c r="MT44" s="318"/>
      <c r="MU44" s="318"/>
      <c r="MV44" s="318"/>
      <c r="MW44" s="318"/>
      <c r="MX44" s="318"/>
      <c r="MY44" s="318"/>
      <c r="MZ44" s="318"/>
      <c r="NA44" s="318"/>
      <c r="NB44" s="318"/>
      <c r="NC44" s="318"/>
      <c r="ND44" s="318"/>
      <c r="NE44" s="318"/>
      <c r="NF44" s="318"/>
      <c r="NG44" s="318"/>
      <c r="NH44" s="318"/>
      <c r="NI44" s="318"/>
      <c r="NJ44" s="318"/>
      <c r="NK44" s="318"/>
      <c r="NL44" s="318"/>
      <c r="NM44" s="318"/>
      <c r="NN44" s="318"/>
      <c r="NO44" s="318"/>
      <c r="NP44" s="318"/>
      <c r="NQ44" s="318"/>
      <c r="NR44" s="318"/>
      <c r="NS44" s="318"/>
      <c r="NT44" s="318"/>
      <c r="NU44" s="318"/>
      <c r="NV44" s="318"/>
      <c r="NW44" s="318"/>
      <c r="NX44" s="318"/>
      <c r="NY44" s="318"/>
      <c r="NZ44" s="318"/>
      <c r="OA44" s="318"/>
      <c r="OB44" s="318"/>
      <c r="OC44" s="318"/>
      <c r="OD44" s="318"/>
      <c r="OE44" s="318"/>
      <c r="OF44" s="318"/>
      <c r="OG44" s="318"/>
      <c r="OH44" s="318"/>
      <c r="OI44" s="318"/>
      <c r="OJ44" s="318"/>
      <c r="OK44" s="318"/>
      <c r="OL44" s="318"/>
      <c r="OM44" s="318"/>
      <c r="ON44" s="318"/>
      <c r="OO44" s="318"/>
      <c r="OP44" s="318"/>
      <c r="OQ44" s="318"/>
      <c r="OR44" s="318"/>
      <c r="OS44" s="318"/>
      <c r="OT44" s="318"/>
      <c r="OU44" s="318"/>
      <c r="OV44" s="318"/>
      <c r="OW44" s="318"/>
      <c r="OX44" s="318"/>
      <c r="OY44" s="318"/>
      <c r="OZ44" s="318"/>
      <c r="PA44" s="318"/>
      <c r="PB44" s="318"/>
      <c r="PC44" s="318"/>
      <c r="PD44" s="318"/>
      <c r="PE44" s="318"/>
      <c r="PF44" s="318"/>
      <c r="PG44" s="318"/>
      <c r="PH44" s="318"/>
      <c r="PI44" s="318"/>
      <c r="PJ44" s="318"/>
      <c r="PK44" s="318"/>
      <c r="PL44" s="318"/>
      <c r="PM44" s="318"/>
      <c r="PN44" s="318"/>
      <c r="PO44" s="318"/>
      <c r="PP44" s="318"/>
      <c r="PQ44" s="318"/>
      <c r="PR44" s="318"/>
      <c r="PS44" s="318"/>
      <c r="PT44" s="318"/>
      <c r="PU44" s="318"/>
      <c r="PV44" s="318"/>
      <c r="PW44" s="318"/>
      <c r="PX44" s="318"/>
      <c r="PY44" s="318"/>
      <c r="PZ44" s="318"/>
      <c r="QA44" s="318"/>
      <c r="QB44" s="318"/>
      <c r="QC44" s="318"/>
      <c r="QD44" s="318"/>
      <c r="QE44" s="318"/>
      <c r="QF44" s="318"/>
      <c r="QG44" s="318"/>
      <c r="QH44" s="318"/>
      <c r="QI44" s="318"/>
      <c r="QJ44" s="318"/>
      <c r="QK44" s="318"/>
      <c r="QL44" s="318"/>
      <c r="QM44" s="318"/>
      <c r="QN44" s="318"/>
      <c r="QO44" s="318"/>
      <c r="QP44" s="318"/>
      <c r="QQ44" s="318"/>
      <c r="QR44" s="318"/>
      <c r="QS44" s="318"/>
      <c r="QT44" s="318"/>
      <c r="QU44" s="318"/>
      <c r="QV44" s="318"/>
      <c r="QW44" s="318"/>
      <c r="QX44" s="318"/>
      <c r="QY44" s="318"/>
      <c r="QZ44" s="318"/>
      <c r="RA44" s="318"/>
      <c r="RB44" s="318"/>
      <c r="RC44" s="318"/>
      <c r="RD44" s="318"/>
      <c r="RE44" s="318"/>
      <c r="RF44" s="318"/>
      <c r="RG44" s="318"/>
      <c r="RH44" s="318"/>
      <c r="RI44" s="318"/>
      <c r="RJ44" s="318"/>
      <c r="RK44" s="318"/>
      <c r="RL44" s="318"/>
      <c r="RM44" s="318"/>
      <c r="RN44" s="318"/>
      <c r="RO44" s="318"/>
      <c r="RP44" s="318"/>
      <c r="RQ44" s="318"/>
      <c r="RR44" s="318"/>
      <c r="RS44" s="318"/>
      <c r="RT44" s="318"/>
      <c r="RU44" s="318"/>
      <c r="RV44" s="318"/>
      <c r="RW44" s="318"/>
      <c r="RX44" s="318"/>
      <c r="RY44" s="318"/>
      <c r="RZ44" s="318"/>
      <c r="SA44" s="318"/>
      <c r="SB44" s="318"/>
      <c r="SC44" s="318"/>
      <c r="SD44" s="318"/>
      <c r="SE44" s="318"/>
      <c r="SF44" s="318"/>
      <c r="SG44" s="318"/>
      <c r="SH44" s="318"/>
      <c r="SI44" s="318"/>
      <c r="SJ44" s="318"/>
      <c r="SK44" s="318"/>
      <c r="SL44" s="318"/>
      <c r="SM44" s="318"/>
      <c r="SN44" s="318"/>
      <c r="SO44" s="318"/>
      <c r="SP44" s="318"/>
      <c r="SQ44" s="318"/>
      <c r="SR44" s="318"/>
      <c r="SS44" s="318"/>
      <c r="ST44" s="318"/>
      <c r="SU44" s="318"/>
      <c r="SV44" s="318"/>
      <c r="SW44" s="318"/>
      <c r="SX44" s="318"/>
      <c r="SY44" s="318"/>
      <c r="SZ44" s="318"/>
      <c r="TA44" s="318"/>
      <c r="TB44" s="318"/>
      <c r="TC44" s="318"/>
      <c r="TD44" s="318"/>
      <c r="TE44" s="318"/>
      <c r="TF44" s="318"/>
      <c r="TG44" s="318"/>
      <c r="TH44" s="318"/>
      <c r="TI44" s="318"/>
      <c r="TJ44" s="318"/>
      <c r="TK44" s="318"/>
      <c r="TL44" s="318"/>
      <c r="TM44" s="318"/>
      <c r="TN44" s="318"/>
      <c r="TO44" s="318"/>
      <c r="TP44" s="318"/>
      <c r="TQ44" s="318"/>
      <c r="TR44" s="318"/>
      <c r="TS44" s="318"/>
      <c r="TT44" s="318"/>
      <c r="TU44" s="318"/>
      <c r="TV44" s="318"/>
      <c r="TW44" s="318"/>
      <c r="TX44" s="318"/>
      <c r="TY44" s="318"/>
      <c r="TZ44" s="318"/>
      <c r="UA44" s="318"/>
      <c r="UB44" s="318"/>
      <c r="UC44" s="318"/>
      <c r="UD44" s="318"/>
      <c r="UE44" s="318"/>
      <c r="UF44" s="318"/>
      <c r="UG44" s="318"/>
      <c r="UH44" s="318"/>
      <c r="UI44" s="318"/>
      <c r="UJ44" s="318"/>
      <c r="UK44" s="318"/>
      <c r="UL44" s="318"/>
      <c r="UM44" s="318"/>
      <c r="UN44" s="318"/>
      <c r="UO44" s="318"/>
      <c r="UP44" s="318"/>
      <c r="UQ44" s="318"/>
      <c r="UR44" s="318"/>
      <c r="US44" s="318"/>
      <c r="UT44" s="318"/>
      <c r="UU44" s="318"/>
      <c r="UV44" s="318"/>
      <c r="UW44" s="318"/>
      <c r="UX44" s="318"/>
      <c r="UY44" s="318"/>
      <c r="UZ44" s="318"/>
      <c r="VA44" s="318"/>
      <c r="VB44" s="318"/>
      <c r="VC44" s="318"/>
      <c r="VD44" s="318"/>
      <c r="VE44" s="318"/>
      <c r="VF44" s="318"/>
      <c r="VG44" s="318"/>
      <c r="VH44" s="318"/>
      <c r="VI44" s="318"/>
      <c r="VJ44" s="318"/>
      <c r="VK44" s="318"/>
      <c r="VL44" s="318"/>
      <c r="VM44" s="318"/>
      <c r="VN44" s="318"/>
      <c r="VO44" s="318"/>
      <c r="VP44" s="318"/>
      <c r="VQ44" s="318"/>
      <c r="VR44" s="318"/>
      <c r="VS44" s="318"/>
      <c r="VT44" s="318"/>
      <c r="VU44" s="318"/>
      <c r="VV44" s="318"/>
      <c r="VW44" s="318"/>
      <c r="VX44" s="318"/>
      <c r="VY44" s="318"/>
      <c r="VZ44" s="318"/>
      <c r="WA44" s="318"/>
      <c r="WB44" s="318"/>
      <c r="WC44" s="318"/>
      <c r="WD44" s="318"/>
      <c r="WE44" s="318"/>
      <c r="WF44" s="318"/>
      <c r="WG44" s="318"/>
      <c r="WH44" s="318"/>
      <c r="WI44" s="318"/>
      <c r="WJ44" s="318"/>
      <c r="WK44" s="318"/>
      <c r="WL44" s="318"/>
      <c r="WM44" s="318"/>
      <c r="WN44" s="318"/>
      <c r="WO44" s="318"/>
      <c r="WP44" s="318"/>
      <c r="WQ44" s="318"/>
      <c r="WR44" s="318"/>
      <c r="WS44" s="318"/>
      <c r="WT44" s="318"/>
      <c r="WU44" s="318"/>
      <c r="WV44" s="318"/>
      <c r="WW44" s="318"/>
      <c r="WX44" s="318"/>
      <c r="WY44" s="318"/>
      <c r="WZ44" s="318"/>
      <c r="XA44" s="318"/>
      <c r="XB44" s="318"/>
      <c r="XC44" s="318"/>
      <c r="XD44" s="318"/>
      <c r="XE44" s="318"/>
      <c r="XF44" s="318"/>
      <c r="XG44" s="318"/>
      <c r="XH44" s="318"/>
      <c r="XI44" s="318"/>
      <c r="XJ44" s="318"/>
      <c r="XK44" s="318"/>
      <c r="XL44" s="318"/>
      <c r="XM44" s="318"/>
      <c r="XN44" s="318"/>
      <c r="XO44" s="318"/>
      <c r="XP44" s="318"/>
      <c r="XQ44" s="318"/>
      <c r="XR44" s="318"/>
      <c r="XS44" s="318"/>
      <c r="XT44" s="318"/>
      <c r="XU44" s="318"/>
      <c r="XV44" s="318"/>
      <c r="XW44" s="318"/>
      <c r="XX44" s="318"/>
      <c r="XY44" s="318"/>
      <c r="XZ44" s="318"/>
      <c r="YA44" s="318"/>
      <c r="YB44" s="318"/>
      <c r="YC44" s="318"/>
      <c r="YD44" s="318"/>
      <c r="YE44" s="318"/>
      <c r="YF44" s="318"/>
      <c r="YG44" s="318"/>
      <c r="YH44" s="318"/>
      <c r="YI44" s="318"/>
      <c r="YJ44" s="318"/>
      <c r="YK44" s="318"/>
      <c r="YL44" s="318"/>
      <c r="YM44" s="318"/>
      <c r="YN44" s="318"/>
      <c r="YO44" s="318"/>
      <c r="YP44" s="318"/>
      <c r="YQ44" s="318"/>
      <c r="YR44" s="318"/>
      <c r="YS44" s="318"/>
      <c r="YT44" s="318"/>
      <c r="YU44" s="318"/>
      <c r="YV44" s="318"/>
      <c r="YW44" s="318"/>
      <c r="YX44" s="318"/>
      <c r="YY44" s="318"/>
      <c r="YZ44" s="318"/>
      <c r="ZA44" s="318"/>
      <c r="ZB44" s="318"/>
      <c r="ZC44" s="318"/>
      <c r="ZD44" s="318"/>
      <c r="ZE44" s="318"/>
      <c r="ZF44" s="318"/>
      <c r="ZG44" s="318"/>
      <c r="ZH44" s="318"/>
      <c r="ZI44" s="318"/>
      <c r="ZJ44" s="318"/>
      <c r="ZK44" s="318"/>
      <c r="ZL44" s="318"/>
      <c r="ZM44" s="318"/>
      <c r="ZN44" s="318"/>
      <c r="ZO44" s="318"/>
      <c r="ZP44" s="318"/>
      <c r="ZQ44" s="318"/>
      <c r="ZR44" s="318"/>
      <c r="ZS44" s="318"/>
      <c r="ZT44" s="318"/>
      <c r="ZU44" s="318"/>
      <c r="ZV44" s="318"/>
      <c r="ZW44" s="318"/>
      <c r="ZX44" s="318"/>
      <c r="ZY44" s="318"/>
      <c r="ZZ44" s="318"/>
      <c r="AAA44" s="318"/>
      <c r="AAB44" s="318"/>
      <c r="AAC44" s="318"/>
      <c r="AAD44" s="318"/>
      <c r="AAE44" s="318"/>
      <c r="AAF44" s="318"/>
      <c r="AAG44" s="318"/>
      <c r="AAH44" s="318"/>
      <c r="AAI44" s="318"/>
      <c r="AAJ44" s="318"/>
      <c r="AAK44" s="318"/>
      <c r="AAL44" s="318"/>
      <c r="AAM44" s="318"/>
      <c r="AAN44" s="318"/>
      <c r="AAO44" s="318"/>
      <c r="AAP44" s="318"/>
      <c r="AAQ44" s="318"/>
      <c r="AAR44" s="318"/>
      <c r="AAS44" s="318"/>
      <c r="AAT44" s="318"/>
      <c r="AAU44" s="318"/>
      <c r="AAV44" s="318"/>
      <c r="AAW44" s="318"/>
      <c r="AAX44" s="318"/>
      <c r="AAY44" s="318"/>
      <c r="AAZ44" s="318"/>
      <c r="ABA44" s="318"/>
      <c r="ABB44" s="318"/>
      <c r="ABC44" s="318"/>
      <c r="ABD44" s="318"/>
      <c r="ABE44" s="318"/>
      <c r="ABF44" s="318"/>
      <c r="ABG44" s="318"/>
      <c r="ABH44" s="318"/>
      <c r="ABI44" s="318"/>
      <c r="ABJ44" s="318"/>
      <c r="ABK44" s="318"/>
      <c r="ABL44" s="318"/>
      <c r="ABM44" s="318"/>
      <c r="ABN44" s="318"/>
      <c r="ABO44" s="318"/>
      <c r="ABP44" s="318"/>
      <c r="ABQ44" s="318"/>
      <c r="ABR44" s="318"/>
      <c r="ABS44" s="318"/>
      <c r="ABT44" s="318"/>
      <c r="ABU44" s="318"/>
      <c r="ABV44" s="318"/>
      <c r="ABW44" s="318"/>
      <c r="ABX44" s="318"/>
      <c r="ABY44" s="318"/>
      <c r="ABZ44" s="318"/>
      <c r="ACA44" s="318"/>
      <c r="ACB44" s="318"/>
      <c r="ACC44" s="318"/>
      <c r="ACD44" s="318"/>
      <c r="ACE44" s="318"/>
      <c r="ACF44" s="318"/>
      <c r="ACG44" s="318"/>
      <c r="ACH44" s="318"/>
      <c r="ACI44" s="318"/>
      <c r="ACJ44" s="318"/>
      <c r="ACK44" s="318"/>
      <c r="ACL44" s="318"/>
      <c r="ACM44" s="318"/>
      <c r="ACN44" s="318"/>
      <c r="ACO44" s="318"/>
      <c r="ACP44" s="318"/>
      <c r="ACQ44" s="318"/>
      <c r="ACR44" s="318"/>
      <c r="ACS44" s="318"/>
      <c r="ACT44" s="318"/>
      <c r="ACU44" s="318"/>
      <c r="ACV44" s="318"/>
      <c r="ACW44" s="318"/>
      <c r="ACX44" s="318"/>
      <c r="ACY44" s="318"/>
      <c r="ACZ44" s="318"/>
      <c r="ADA44" s="318"/>
      <c r="ADB44" s="318"/>
      <c r="ADC44" s="318"/>
      <c r="ADD44" s="318"/>
      <c r="ADE44" s="318"/>
      <c r="ADF44" s="318"/>
      <c r="ADG44" s="318"/>
      <c r="ADH44" s="318"/>
      <c r="ADI44" s="318"/>
      <c r="ADJ44" s="318"/>
      <c r="ADK44" s="318"/>
      <c r="ADL44" s="318"/>
      <c r="ADM44" s="318"/>
      <c r="ADN44" s="318"/>
      <c r="ADO44" s="318"/>
      <c r="ADP44" s="318"/>
      <c r="ADQ44" s="318"/>
      <c r="ADR44" s="318"/>
      <c r="ADS44" s="318"/>
      <c r="ADT44" s="318"/>
      <c r="ADU44" s="318"/>
      <c r="ADV44" s="318"/>
      <c r="ADW44" s="318"/>
      <c r="ADX44" s="318"/>
      <c r="ADY44" s="318"/>
      <c r="ADZ44" s="318"/>
      <c r="AEA44" s="318"/>
      <c r="AEB44" s="318"/>
      <c r="AEC44" s="318"/>
      <c r="AED44" s="318"/>
      <c r="AEE44" s="318"/>
      <c r="AEF44" s="318"/>
      <c r="AEG44" s="318"/>
      <c r="AEH44" s="318"/>
      <c r="AEI44" s="318"/>
      <c r="AEJ44" s="318"/>
      <c r="AEK44" s="318"/>
      <c r="AEL44" s="318"/>
      <c r="AEM44" s="318"/>
      <c r="AEN44" s="318"/>
      <c r="AEO44" s="318"/>
      <c r="AEP44" s="318"/>
      <c r="AEQ44" s="318"/>
      <c r="AER44" s="318"/>
      <c r="AES44" s="318"/>
      <c r="AET44" s="318"/>
      <c r="AEU44" s="318"/>
      <c r="AEV44" s="318"/>
      <c r="AEW44" s="318"/>
      <c r="AEX44" s="318"/>
      <c r="AEY44" s="318"/>
      <c r="AEZ44" s="318"/>
      <c r="AFA44" s="318"/>
      <c r="AFB44" s="318"/>
      <c r="AFC44" s="318"/>
      <c r="AFD44" s="318"/>
      <c r="AFE44" s="318"/>
      <c r="AFF44" s="318"/>
      <c r="AFG44" s="318"/>
      <c r="AFH44" s="318"/>
      <c r="AFI44" s="318"/>
      <c r="AFJ44" s="318"/>
      <c r="AFK44" s="318"/>
      <c r="AFL44" s="318"/>
      <c r="AFM44" s="318"/>
      <c r="AFN44" s="318"/>
      <c r="AFO44" s="318"/>
      <c r="AFP44" s="318"/>
      <c r="AFQ44" s="318"/>
      <c r="AFR44" s="318"/>
      <c r="AFS44" s="318"/>
      <c r="AFT44" s="318"/>
      <c r="AFU44" s="318"/>
      <c r="AFV44" s="318"/>
      <c r="AFW44" s="318"/>
      <c r="AFX44" s="318"/>
      <c r="AFY44" s="318"/>
      <c r="AFZ44" s="318"/>
      <c r="AGA44" s="318"/>
      <c r="AGB44" s="318"/>
      <c r="AGC44" s="318"/>
      <c r="AGD44" s="318"/>
      <c r="AGE44" s="318"/>
      <c r="AGF44" s="318"/>
      <c r="AGG44" s="318"/>
      <c r="AGH44" s="318"/>
      <c r="AGI44" s="318"/>
      <c r="AGJ44" s="318"/>
      <c r="AGK44" s="318"/>
      <c r="AGL44" s="318"/>
      <c r="AGM44" s="318"/>
      <c r="AGN44" s="318"/>
      <c r="AGO44" s="318"/>
      <c r="AGP44" s="318"/>
      <c r="AGQ44" s="318"/>
      <c r="AGR44" s="318"/>
      <c r="AGS44" s="318"/>
      <c r="AGT44" s="318"/>
      <c r="AGU44" s="318"/>
      <c r="AGV44" s="318"/>
      <c r="AGW44" s="318"/>
      <c r="AGX44" s="318"/>
      <c r="AGY44" s="318"/>
      <c r="AGZ44" s="318"/>
      <c r="AHA44" s="318"/>
      <c r="AHB44" s="318"/>
      <c r="AHC44" s="318"/>
      <c r="AHD44" s="318"/>
      <c r="AHE44" s="318"/>
      <c r="AHF44" s="318"/>
      <c r="AHG44" s="318"/>
      <c r="AHH44" s="318"/>
      <c r="AHI44" s="318"/>
      <c r="AHJ44" s="318"/>
      <c r="AHK44" s="318"/>
      <c r="AHL44" s="318"/>
      <c r="AHM44" s="318"/>
      <c r="AHN44" s="318"/>
      <c r="AHO44" s="318"/>
      <c r="AHP44" s="318"/>
      <c r="AHQ44" s="318"/>
      <c r="AHR44" s="318"/>
      <c r="AHS44" s="318"/>
      <c r="AHT44" s="318"/>
      <c r="AHU44" s="318"/>
      <c r="AHV44" s="318"/>
      <c r="AHW44" s="318"/>
      <c r="AHX44" s="318"/>
      <c r="AHY44" s="318"/>
      <c r="AHZ44" s="318"/>
      <c r="AIA44" s="318"/>
      <c r="AIB44" s="318"/>
      <c r="AIC44" s="318"/>
      <c r="AID44" s="318"/>
      <c r="AIE44" s="318"/>
      <c r="AIF44" s="318"/>
      <c r="AIG44" s="318"/>
      <c r="AIH44" s="318"/>
      <c r="AII44" s="318"/>
      <c r="AIJ44" s="318"/>
      <c r="AIK44" s="318"/>
      <c r="AIL44" s="318"/>
      <c r="AIM44" s="318"/>
      <c r="AIN44" s="318"/>
      <c r="AIO44" s="318"/>
      <c r="AIP44" s="318"/>
      <c r="AIQ44" s="318"/>
      <c r="AIR44" s="318"/>
      <c r="AIS44" s="318"/>
      <c r="AIT44" s="318"/>
      <c r="AIU44" s="318"/>
      <c r="AIV44" s="318"/>
      <c r="AIW44" s="318"/>
      <c r="AIX44" s="318"/>
      <c r="AIY44" s="318"/>
      <c r="AIZ44" s="318"/>
      <c r="AJA44" s="318"/>
      <c r="AJB44" s="318"/>
      <c r="AJC44" s="318"/>
      <c r="AJD44" s="318"/>
      <c r="AJE44" s="318"/>
      <c r="AJF44" s="318"/>
      <c r="AJG44" s="318"/>
      <c r="AJH44" s="318"/>
      <c r="AJI44" s="318"/>
      <c r="AJJ44" s="318"/>
      <c r="AJK44" s="318"/>
      <c r="AJL44" s="318"/>
      <c r="AJM44" s="318"/>
      <c r="AJN44" s="318"/>
      <c r="AJO44" s="318"/>
      <c r="AJP44" s="318"/>
      <c r="AJQ44" s="318"/>
      <c r="AJR44" s="318"/>
      <c r="AJS44" s="318"/>
      <c r="AJT44" s="318"/>
      <c r="AJU44" s="318"/>
      <c r="AJV44" s="318"/>
      <c r="AJW44" s="318"/>
      <c r="AJX44" s="318"/>
      <c r="AJY44" s="318"/>
      <c r="AJZ44" s="318"/>
      <c r="AKA44" s="318"/>
      <c r="AKB44" s="318"/>
      <c r="AKC44" s="318"/>
      <c r="AKD44" s="318"/>
      <c r="AKE44" s="318"/>
      <c r="AKF44" s="318"/>
      <c r="AKG44" s="318"/>
      <c r="AKH44" s="318"/>
      <c r="AKI44" s="318"/>
      <c r="AKJ44" s="318"/>
      <c r="AKK44" s="318"/>
      <c r="AKL44" s="318"/>
      <c r="AKM44" s="318"/>
      <c r="AKN44" s="318"/>
      <c r="AKO44" s="318"/>
      <c r="AKP44" s="318"/>
      <c r="AKQ44" s="318"/>
      <c r="AKR44" s="318"/>
      <c r="AKS44" s="318"/>
      <c r="AKT44" s="318"/>
      <c r="AKU44" s="318"/>
      <c r="AKV44" s="318"/>
      <c r="AKW44" s="318"/>
      <c r="AKX44" s="318"/>
      <c r="AKY44" s="318"/>
      <c r="AKZ44" s="318"/>
      <c r="ALA44" s="318"/>
      <c r="ALB44" s="318"/>
      <c r="ALC44" s="318"/>
      <c r="ALD44" s="318"/>
      <c r="ALE44" s="318"/>
      <c r="ALF44" s="318"/>
      <c r="ALG44" s="318"/>
      <c r="ALH44" s="318"/>
      <c r="ALI44" s="318"/>
      <c r="ALJ44" s="318"/>
      <c r="ALK44" s="318"/>
      <c r="ALL44" s="318"/>
      <c r="ALM44" s="318"/>
      <c r="ALN44" s="318"/>
      <c r="ALO44" s="318"/>
      <c r="ALP44" s="318"/>
      <c r="ALQ44" s="318"/>
      <c r="ALR44" s="318"/>
      <c r="ALS44" s="318"/>
      <c r="ALT44" s="318"/>
      <c r="ALU44" s="318"/>
      <c r="ALV44" s="318"/>
      <c r="ALW44" s="318"/>
    </row>
    <row r="45" spans="1:1011" s="321" customFormat="1" ht="53.25" customHeight="1">
      <c r="A45" s="329" t="s">
        <v>1551</v>
      </c>
      <c r="B45" s="324"/>
      <c r="C45" s="324"/>
      <c r="D45" s="325">
        <f>ROUND(B45+C45,0)</f>
        <v>0</v>
      </c>
      <c r="E45" s="326" t="e">
        <f t="shared" ref="E45:E66" si="5">D45/D$67</f>
        <v>#DIV/0!</v>
      </c>
      <c r="F45" s="472" t="s">
        <v>1552</v>
      </c>
      <c r="G45" s="472"/>
      <c r="H45" s="318"/>
      <c r="I45" s="329" t="s">
        <v>1551</v>
      </c>
      <c r="J45" s="327"/>
      <c r="K45" s="328" t="e">
        <f t="shared" si="3"/>
        <v>#DIV/0!</v>
      </c>
      <c r="L45" s="472" t="s">
        <v>1552</v>
      </c>
      <c r="M45" s="472"/>
      <c r="O45" s="329" t="s">
        <v>1553</v>
      </c>
      <c r="P45" s="330"/>
      <c r="Q45" s="328" t="e">
        <f t="shared" si="4"/>
        <v>#DIV/0!</v>
      </c>
      <c r="R45" s="471" t="s">
        <v>1554</v>
      </c>
      <c r="S45" s="471"/>
      <c r="W45" s="318"/>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318"/>
      <c r="BE45" s="318"/>
      <c r="BF45" s="318"/>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C45" s="318"/>
      <c r="CD45" s="318"/>
      <c r="CE45" s="318"/>
      <c r="CF45" s="318"/>
      <c r="CG45" s="318"/>
      <c r="CH45" s="318"/>
      <c r="CI45" s="318"/>
      <c r="CJ45" s="318"/>
      <c r="CK45" s="318"/>
      <c r="CL45" s="318"/>
      <c r="CM45" s="318"/>
      <c r="CN45" s="318"/>
      <c r="CO45" s="318"/>
      <c r="CP45" s="318"/>
      <c r="CQ45" s="318"/>
      <c r="CR45" s="318"/>
      <c r="CS45" s="318"/>
      <c r="CT45" s="318"/>
      <c r="CU45" s="318"/>
      <c r="CV45" s="318"/>
      <c r="CW45" s="318"/>
      <c r="CX45" s="318"/>
      <c r="CY45" s="318"/>
      <c r="CZ45" s="318"/>
      <c r="DA45" s="318"/>
      <c r="DB45" s="318"/>
      <c r="DC45" s="318"/>
      <c r="DD45" s="318"/>
      <c r="DE45" s="318"/>
      <c r="DF45" s="318"/>
      <c r="DG45" s="318"/>
      <c r="DH45" s="318"/>
      <c r="DI45" s="318"/>
      <c r="DJ45" s="318"/>
      <c r="DK45" s="318"/>
      <c r="DL45" s="318"/>
      <c r="DM45" s="318"/>
      <c r="DN45" s="318"/>
      <c r="DO45" s="318"/>
      <c r="DP45" s="318"/>
      <c r="DQ45" s="318"/>
      <c r="DR45" s="318"/>
      <c r="DS45" s="318"/>
      <c r="DT45" s="318"/>
      <c r="DU45" s="318"/>
      <c r="DV45" s="318"/>
      <c r="DW45" s="318"/>
      <c r="DX45" s="318"/>
      <c r="DY45" s="318"/>
      <c r="DZ45" s="318"/>
      <c r="EA45" s="318"/>
      <c r="EB45" s="318"/>
      <c r="EC45" s="318"/>
      <c r="ED45" s="318"/>
      <c r="EE45" s="318"/>
      <c r="EF45" s="318"/>
      <c r="EG45" s="318"/>
      <c r="EH45" s="318"/>
      <c r="EI45" s="318"/>
      <c r="EJ45" s="318"/>
      <c r="EK45" s="318"/>
      <c r="EL45" s="318"/>
      <c r="EM45" s="318"/>
      <c r="EN45" s="318"/>
      <c r="EO45" s="318"/>
      <c r="EP45" s="318"/>
      <c r="EQ45" s="318"/>
      <c r="ER45" s="318"/>
      <c r="ES45" s="318"/>
      <c r="ET45" s="318"/>
      <c r="EU45" s="318"/>
      <c r="EV45" s="318"/>
      <c r="EW45" s="318"/>
      <c r="EX45" s="318"/>
      <c r="EY45" s="318"/>
      <c r="EZ45" s="318"/>
      <c r="FA45" s="318"/>
      <c r="FB45" s="318"/>
      <c r="FC45" s="318"/>
      <c r="FD45" s="318"/>
      <c r="FE45" s="318"/>
      <c r="FF45" s="318"/>
      <c r="FG45" s="318"/>
      <c r="FH45" s="318"/>
      <c r="FI45" s="318"/>
      <c r="FJ45" s="318"/>
      <c r="FK45" s="318"/>
      <c r="FL45" s="318"/>
      <c r="FM45" s="318"/>
      <c r="FN45" s="318"/>
      <c r="FO45" s="318"/>
      <c r="FP45" s="318"/>
      <c r="FQ45" s="318"/>
      <c r="FR45" s="318"/>
      <c r="FS45" s="318"/>
      <c r="FT45" s="318"/>
      <c r="FU45" s="318"/>
      <c r="FV45" s="318"/>
      <c r="FW45" s="318"/>
      <c r="FX45" s="318"/>
      <c r="FY45" s="318"/>
      <c r="FZ45" s="318"/>
      <c r="GA45" s="318"/>
      <c r="GB45" s="318"/>
      <c r="GC45" s="318"/>
      <c r="GD45" s="318"/>
      <c r="GE45" s="318"/>
      <c r="GF45" s="318"/>
      <c r="GG45" s="318"/>
      <c r="GH45" s="318"/>
      <c r="GI45" s="318"/>
      <c r="GJ45" s="318"/>
      <c r="GK45" s="318"/>
      <c r="GL45" s="318"/>
      <c r="GM45" s="318"/>
      <c r="GN45" s="318"/>
      <c r="GO45" s="318"/>
      <c r="GP45" s="318"/>
      <c r="GQ45" s="318"/>
      <c r="GR45" s="318"/>
      <c r="GS45" s="318"/>
      <c r="GT45" s="318"/>
      <c r="GU45" s="318"/>
      <c r="GV45" s="318"/>
      <c r="GW45" s="318"/>
      <c r="GX45" s="318"/>
      <c r="GY45" s="318"/>
      <c r="GZ45" s="318"/>
      <c r="HA45" s="318"/>
      <c r="HB45" s="318"/>
      <c r="HC45" s="318"/>
      <c r="HD45" s="318"/>
      <c r="HE45" s="318"/>
      <c r="HF45" s="318"/>
      <c r="HG45" s="318"/>
      <c r="HH45" s="318"/>
      <c r="HI45" s="318"/>
      <c r="HJ45" s="318"/>
      <c r="HK45" s="318"/>
      <c r="HL45" s="318"/>
      <c r="HM45" s="318"/>
      <c r="HN45" s="318"/>
      <c r="HO45" s="318"/>
      <c r="HP45" s="318"/>
      <c r="HQ45" s="318"/>
      <c r="HR45" s="318"/>
      <c r="HS45" s="318"/>
      <c r="HT45" s="318"/>
      <c r="HU45" s="318"/>
      <c r="HV45" s="318"/>
      <c r="HW45" s="318"/>
      <c r="HX45" s="318"/>
      <c r="HY45" s="318"/>
      <c r="HZ45" s="318"/>
      <c r="IA45" s="318"/>
      <c r="IB45" s="318"/>
      <c r="IC45" s="318"/>
      <c r="ID45" s="318"/>
      <c r="IE45" s="318"/>
      <c r="IF45" s="318"/>
      <c r="IG45" s="318"/>
      <c r="IH45" s="318"/>
      <c r="II45" s="318"/>
      <c r="IJ45" s="318"/>
      <c r="IK45" s="318"/>
      <c r="IL45" s="318"/>
      <c r="IM45" s="318"/>
      <c r="IN45" s="318"/>
      <c r="IO45" s="318"/>
      <c r="IP45" s="318"/>
      <c r="IQ45" s="318"/>
      <c r="IR45" s="318"/>
      <c r="IS45" s="318"/>
      <c r="IT45" s="318"/>
      <c r="IU45" s="318"/>
      <c r="IV45" s="318"/>
      <c r="IW45" s="318"/>
      <c r="IX45" s="318"/>
      <c r="IY45" s="318"/>
      <c r="IZ45" s="318"/>
      <c r="JA45" s="318"/>
      <c r="JB45" s="318"/>
      <c r="JC45" s="318"/>
      <c r="JD45" s="318"/>
      <c r="JE45" s="318"/>
      <c r="JF45" s="318"/>
      <c r="JG45" s="318"/>
      <c r="JH45" s="318"/>
      <c r="JI45" s="318"/>
      <c r="JJ45" s="318"/>
      <c r="JK45" s="318"/>
      <c r="JL45" s="318"/>
      <c r="JM45" s="318"/>
      <c r="JN45" s="318"/>
      <c r="JO45" s="318"/>
      <c r="JP45" s="318"/>
      <c r="JQ45" s="318"/>
      <c r="JR45" s="318"/>
      <c r="JS45" s="318"/>
      <c r="JT45" s="318"/>
      <c r="JU45" s="318"/>
      <c r="JV45" s="318"/>
      <c r="JW45" s="318"/>
      <c r="JX45" s="318"/>
      <c r="JY45" s="318"/>
      <c r="JZ45" s="318"/>
      <c r="KA45" s="318"/>
      <c r="KB45" s="318"/>
      <c r="KC45" s="318"/>
      <c r="KD45" s="318"/>
      <c r="KE45" s="318"/>
      <c r="KF45" s="318"/>
      <c r="KG45" s="318"/>
      <c r="KH45" s="318"/>
      <c r="KI45" s="318"/>
      <c r="KJ45" s="318"/>
      <c r="KK45" s="318"/>
      <c r="KL45" s="318"/>
      <c r="KM45" s="318"/>
      <c r="KN45" s="318"/>
      <c r="KO45" s="318"/>
      <c r="KP45" s="318"/>
      <c r="KQ45" s="318"/>
      <c r="KR45" s="318"/>
      <c r="KS45" s="318"/>
      <c r="KT45" s="318"/>
      <c r="KU45" s="318"/>
      <c r="KV45" s="318"/>
      <c r="KW45" s="318"/>
      <c r="KX45" s="318"/>
      <c r="KY45" s="318"/>
      <c r="KZ45" s="318"/>
      <c r="LA45" s="318"/>
      <c r="LB45" s="318"/>
      <c r="LC45" s="318"/>
      <c r="LD45" s="318"/>
      <c r="LE45" s="318"/>
      <c r="LF45" s="318"/>
      <c r="LG45" s="318"/>
      <c r="LH45" s="318"/>
      <c r="LI45" s="318"/>
      <c r="LJ45" s="318"/>
      <c r="LK45" s="318"/>
      <c r="LL45" s="318"/>
      <c r="LM45" s="318"/>
      <c r="LN45" s="318"/>
      <c r="LO45" s="318"/>
      <c r="LP45" s="318"/>
      <c r="LQ45" s="318"/>
      <c r="LR45" s="318"/>
      <c r="LS45" s="318"/>
      <c r="LT45" s="318"/>
      <c r="LU45" s="318"/>
      <c r="LV45" s="318"/>
      <c r="LW45" s="318"/>
      <c r="LX45" s="318"/>
      <c r="LY45" s="318"/>
      <c r="LZ45" s="318"/>
      <c r="MA45" s="318"/>
      <c r="MB45" s="318"/>
      <c r="MC45" s="318"/>
      <c r="MD45" s="318"/>
      <c r="ME45" s="318"/>
      <c r="MF45" s="318"/>
      <c r="MG45" s="318"/>
      <c r="MH45" s="318"/>
      <c r="MI45" s="318"/>
      <c r="MJ45" s="318"/>
      <c r="MK45" s="318"/>
      <c r="ML45" s="318"/>
      <c r="MM45" s="318"/>
      <c r="MN45" s="318"/>
      <c r="MO45" s="318"/>
      <c r="MP45" s="318"/>
      <c r="MQ45" s="318"/>
      <c r="MR45" s="318"/>
      <c r="MS45" s="318"/>
      <c r="MT45" s="318"/>
      <c r="MU45" s="318"/>
      <c r="MV45" s="318"/>
      <c r="MW45" s="318"/>
      <c r="MX45" s="318"/>
      <c r="MY45" s="318"/>
      <c r="MZ45" s="318"/>
      <c r="NA45" s="318"/>
      <c r="NB45" s="318"/>
      <c r="NC45" s="318"/>
      <c r="ND45" s="318"/>
      <c r="NE45" s="318"/>
      <c r="NF45" s="318"/>
      <c r="NG45" s="318"/>
      <c r="NH45" s="318"/>
      <c r="NI45" s="318"/>
      <c r="NJ45" s="318"/>
      <c r="NK45" s="318"/>
      <c r="NL45" s="318"/>
      <c r="NM45" s="318"/>
      <c r="NN45" s="318"/>
      <c r="NO45" s="318"/>
      <c r="NP45" s="318"/>
      <c r="NQ45" s="318"/>
      <c r="NR45" s="318"/>
      <c r="NS45" s="318"/>
      <c r="NT45" s="318"/>
      <c r="NU45" s="318"/>
      <c r="NV45" s="318"/>
      <c r="NW45" s="318"/>
      <c r="NX45" s="318"/>
      <c r="NY45" s="318"/>
      <c r="NZ45" s="318"/>
      <c r="OA45" s="318"/>
      <c r="OB45" s="318"/>
      <c r="OC45" s="318"/>
      <c r="OD45" s="318"/>
      <c r="OE45" s="318"/>
      <c r="OF45" s="318"/>
      <c r="OG45" s="318"/>
      <c r="OH45" s="318"/>
      <c r="OI45" s="318"/>
      <c r="OJ45" s="318"/>
      <c r="OK45" s="318"/>
      <c r="OL45" s="318"/>
      <c r="OM45" s="318"/>
      <c r="ON45" s="318"/>
      <c r="OO45" s="318"/>
      <c r="OP45" s="318"/>
      <c r="OQ45" s="318"/>
      <c r="OR45" s="318"/>
      <c r="OS45" s="318"/>
      <c r="OT45" s="318"/>
      <c r="OU45" s="318"/>
      <c r="OV45" s="318"/>
      <c r="OW45" s="318"/>
      <c r="OX45" s="318"/>
      <c r="OY45" s="318"/>
      <c r="OZ45" s="318"/>
      <c r="PA45" s="318"/>
      <c r="PB45" s="318"/>
      <c r="PC45" s="318"/>
      <c r="PD45" s="318"/>
      <c r="PE45" s="318"/>
      <c r="PF45" s="318"/>
      <c r="PG45" s="318"/>
      <c r="PH45" s="318"/>
      <c r="PI45" s="318"/>
      <c r="PJ45" s="318"/>
      <c r="PK45" s="318"/>
      <c r="PL45" s="318"/>
      <c r="PM45" s="318"/>
      <c r="PN45" s="318"/>
      <c r="PO45" s="318"/>
      <c r="PP45" s="318"/>
      <c r="PQ45" s="318"/>
      <c r="PR45" s="318"/>
      <c r="PS45" s="318"/>
      <c r="PT45" s="318"/>
      <c r="PU45" s="318"/>
      <c r="PV45" s="318"/>
      <c r="PW45" s="318"/>
      <c r="PX45" s="318"/>
      <c r="PY45" s="318"/>
      <c r="PZ45" s="318"/>
      <c r="QA45" s="318"/>
      <c r="QB45" s="318"/>
      <c r="QC45" s="318"/>
      <c r="QD45" s="318"/>
      <c r="QE45" s="318"/>
      <c r="QF45" s="318"/>
      <c r="QG45" s="318"/>
      <c r="QH45" s="318"/>
      <c r="QI45" s="318"/>
      <c r="QJ45" s="318"/>
      <c r="QK45" s="318"/>
      <c r="QL45" s="318"/>
      <c r="QM45" s="318"/>
      <c r="QN45" s="318"/>
      <c r="QO45" s="318"/>
      <c r="QP45" s="318"/>
      <c r="QQ45" s="318"/>
      <c r="QR45" s="318"/>
      <c r="QS45" s="318"/>
      <c r="QT45" s="318"/>
      <c r="QU45" s="318"/>
      <c r="QV45" s="318"/>
      <c r="QW45" s="318"/>
      <c r="QX45" s="318"/>
      <c r="QY45" s="318"/>
      <c r="QZ45" s="318"/>
      <c r="RA45" s="318"/>
      <c r="RB45" s="318"/>
      <c r="RC45" s="318"/>
      <c r="RD45" s="318"/>
      <c r="RE45" s="318"/>
      <c r="RF45" s="318"/>
      <c r="RG45" s="318"/>
      <c r="RH45" s="318"/>
      <c r="RI45" s="318"/>
      <c r="RJ45" s="318"/>
      <c r="RK45" s="318"/>
      <c r="RL45" s="318"/>
      <c r="RM45" s="318"/>
      <c r="RN45" s="318"/>
      <c r="RO45" s="318"/>
      <c r="RP45" s="318"/>
      <c r="RQ45" s="318"/>
      <c r="RR45" s="318"/>
      <c r="RS45" s="318"/>
      <c r="RT45" s="318"/>
      <c r="RU45" s="318"/>
      <c r="RV45" s="318"/>
      <c r="RW45" s="318"/>
      <c r="RX45" s="318"/>
      <c r="RY45" s="318"/>
      <c r="RZ45" s="318"/>
      <c r="SA45" s="318"/>
      <c r="SB45" s="318"/>
      <c r="SC45" s="318"/>
      <c r="SD45" s="318"/>
      <c r="SE45" s="318"/>
      <c r="SF45" s="318"/>
      <c r="SG45" s="318"/>
      <c r="SH45" s="318"/>
      <c r="SI45" s="318"/>
      <c r="SJ45" s="318"/>
      <c r="SK45" s="318"/>
      <c r="SL45" s="318"/>
      <c r="SM45" s="318"/>
      <c r="SN45" s="318"/>
      <c r="SO45" s="318"/>
      <c r="SP45" s="318"/>
      <c r="SQ45" s="318"/>
      <c r="SR45" s="318"/>
      <c r="SS45" s="318"/>
      <c r="ST45" s="318"/>
      <c r="SU45" s="318"/>
      <c r="SV45" s="318"/>
      <c r="SW45" s="318"/>
      <c r="SX45" s="318"/>
      <c r="SY45" s="318"/>
      <c r="SZ45" s="318"/>
      <c r="TA45" s="318"/>
      <c r="TB45" s="318"/>
      <c r="TC45" s="318"/>
      <c r="TD45" s="318"/>
      <c r="TE45" s="318"/>
      <c r="TF45" s="318"/>
      <c r="TG45" s="318"/>
      <c r="TH45" s="318"/>
      <c r="TI45" s="318"/>
      <c r="TJ45" s="318"/>
      <c r="TK45" s="318"/>
      <c r="TL45" s="318"/>
      <c r="TM45" s="318"/>
      <c r="TN45" s="318"/>
      <c r="TO45" s="318"/>
      <c r="TP45" s="318"/>
      <c r="TQ45" s="318"/>
      <c r="TR45" s="318"/>
      <c r="TS45" s="318"/>
      <c r="TT45" s="318"/>
      <c r="TU45" s="318"/>
      <c r="TV45" s="318"/>
      <c r="TW45" s="318"/>
      <c r="TX45" s="318"/>
      <c r="TY45" s="318"/>
      <c r="TZ45" s="318"/>
      <c r="UA45" s="318"/>
      <c r="UB45" s="318"/>
      <c r="UC45" s="318"/>
      <c r="UD45" s="318"/>
      <c r="UE45" s="318"/>
      <c r="UF45" s="318"/>
      <c r="UG45" s="318"/>
      <c r="UH45" s="318"/>
      <c r="UI45" s="318"/>
      <c r="UJ45" s="318"/>
      <c r="UK45" s="318"/>
      <c r="UL45" s="318"/>
      <c r="UM45" s="318"/>
      <c r="UN45" s="318"/>
      <c r="UO45" s="318"/>
      <c r="UP45" s="318"/>
      <c r="UQ45" s="318"/>
      <c r="UR45" s="318"/>
      <c r="US45" s="318"/>
      <c r="UT45" s="318"/>
      <c r="UU45" s="318"/>
      <c r="UV45" s="318"/>
      <c r="UW45" s="318"/>
      <c r="UX45" s="318"/>
      <c r="UY45" s="318"/>
      <c r="UZ45" s="318"/>
      <c r="VA45" s="318"/>
      <c r="VB45" s="318"/>
      <c r="VC45" s="318"/>
      <c r="VD45" s="318"/>
      <c r="VE45" s="318"/>
      <c r="VF45" s="318"/>
      <c r="VG45" s="318"/>
      <c r="VH45" s="318"/>
      <c r="VI45" s="318"/>
      <c r="VJ45" s="318"/>
      <c r="VK45" s="318"/>
      <c r="VL45" s="318"/>
      <c r="VM45" s="318"/>
      <c r="VN45" s="318"/>
      <c r="VO45" s="318"/>
      <c r="VP45" s="318"/>
      <c r="VQ45" s="318"/>
      <c r="VR45" s="318"/>
      <c r="VS45" s="318"/>
      <c r="VT45" s="318"/>
      <c r="VU45" s="318"/>
      <c r="VV45" s="318"/>
      <c r="VW45" s="318"/>
      <c r="VX45" s="318"/>
      <c r="VY45" s="318"/>
      <c r="VZ45" s="318"/>
      <c r="WA45" s="318"/>
      <c r="WB45" s="318"/>
      <c r="WC45" s="318"/>
      <c r="WD45" s="318"/>
      <c r="WE45" s="318"/>
      <c r="WF45" s="318"/>
      <c r="WG45" s="318"/>
      <c r="WH45" s="318"/>
      <c r="WI45" s="318"/>
      <c r="WJ45" s="318"/>
      <c r="WK45" s="318"/>
      <c r="WL45" s="318"/>
      <c r="WM45" s="318"/>
      <c r="WN45" s="318"/>
      <c r="WO45" s="318"/>
      <c r="WP45" s="318"/>
      <c r="WQ45" s="318"/>
      <c r="WR45" s="318"/>
      <c r="WS45" s="318"/>
      <c r="WT45" s="318"/>
      <c r="WU45" s="318"/>
      <c r="WV45" s="318"/>
      <c r="WW45" s="318"/>
      <c r="WX45" s="318"/>
      <c r="WY45" s="318"/>
      <c r="WZ45" s="318"/>
      <c r="XA45" s="318"/>
      <c r="XB45" s="318"/>
      <c r="XC45" s="318"/>
      <c r="XD45" s="318"/>
      <c r="XE45" s="318"/>
      <c r="XF45" s="318"/>
      <c r="XG45" s="318"/>
      <c r="XH45" s="318"/>
      <c r="XI45" s="318"/>
      <c r="XJ45" s="318"/>
      <c r="XK45" s="318"/>
      <c r="XL45" s="318"/>
      <c r="XM45" s="318"/>
      <c r="XN45" s="318"/>
      <c r="XO45" s="318"/>
      <c r="XP45" s="318"/>
      <c r="XQ45" s="318"/>
      <c r="XR45" s="318"/>
      <c r="XS45" s="318"/>
      <c r="XT45" s="318"/>
      <c r="XU45" s="318"/>
      <c r="XV45" s="318"/>
      <c r="XW45" s="318"/>
      <c r="XX45" s="318"/>
      <c r="XY45" s="318"/>
      <c r="XZ45" s="318"/>
      <c r="YA45" s="318"/>
      <c r="YB45" s="318"/>
      <c r="YC45" s="318"/>
      <c r="YD45" s="318"/>
      <c r="YE45" s="318"/>
      <c r="YF45" s="318"/>
      <c r="YG45" s="318"/>
      <c r="YH45" s="318"/>
      <c r="YI45" s="318"/>
      <c r="YJ45" s="318"/>
      <c r="YK45" s="318"/>
      <c r="YL45" s="318"/>
      <c r="YM45" s="318"/>
      <c r="YN45" s="318"/>
      <c r="YO45" s="318"/>
      <c r="YP45" s="318"/>
      <c r="YQ45" s="318"/>
      <c r="YR45" s="318"/>
      <c r="YS45" s="318"/>
      <c r="YT45" s="318"/>
      <c r="YU45" s="318"/>
      <c r="YV45" s="318"/>
      <c r="YW45" s="318"/>
      <c r="YX45" s="318"/>
      <c r="YY45" s="318"/>
      <c r="YZ45" s="318"/>
      <c r="ZA45" s="318"/>
      <c r="ZB45" s="318"/>
      <c r="ZC45" s="318"/>
      <c r="ZD45" s="318"/>
      <c r="ZE45" s="318"/>
      <c r="ZF45" s="318"/>
      <c r="ZG45" s="318"/>
      <c r="ZH45" s="318"/>
      <c r="ZI45" s="318"/>
      <c r="ZJ45" s="318"/>
      <c r="ZK45" s="318"/>
      <c r="ZL45" s="318"/>
      <c r="ZM45" s="318"/>
      <c r="ZN45" s="318"/>
      <c r="ZO45" s="318"/>
      <c r="ZP45" s="318"/>
      <c r="ZQ45" s="318"/>
      <c r="ZR45" s="318"/>
      <c r="ZS45" s="318"/>
      <c r="ZT45" s="318"/>
      <c r="ZU45" s="318"/>
      <c r="ZV45" s="318"/>
      <c r="ZW45" s="318"/>
      <c r="ZX45" s="318"/>
      <c r="ZY45" s="318"/>
      <c r="ZZ45" s="318"/>
      <c r="AAA45" s="318"/>
      <c r="AAB45" s="318"/>
      <c r="AAC45" s="318"/>
      <c r="AAD45" s="318"/>
      <c r="AAE45" s="318"/>
      <c r="AAF45" s="318"/>
      <c r="AAG45" s="318"/>
      <c r="AAH45" s="318"/>
      <c r="AAI45" s="318"/>
      <c r="AAJ45" s="318"/>
      <c r="AAK45" s="318"/>
      <c r="AAL45" s="318"/>
      <c r="AAM45" s="318"/>
      <c r="AAN45" s="318"/>
      <c r="AAO45" s="318"/>
      <c r="AAP45" s="318"/>
      <c r="AAQ45" s="318"/>
      <c r="AAR45" s="318"/>
      <c r="AAS45" s="318"/>
      <c r="AAT45" s="318"/>
      <c r="AAU45" s="318"/>
      <c r="AAV45" s="318"/>
      <c r="AAW45" s="318"/>
      <c r="AAX45" s="318"/>
      <c r="AAY45" s="318"/>
      <c r="AAZ45" s="318"/>
      <c r="ABA45" s="318"/>
      <c r="ABB45" s="318"/>
      <c r="ABC45" s="318"/>
      <c r="ABD45" s="318"/>
      <c r="ABE45" s="318"/>
      <c r="ABF45" s="318"/>
      <c r="ABG45" s="318"/>
      <c r="ABH45" s="318"/>
      <c r="ABI45" s="318"/>
      <c r="ABJ45" s="318"/>
      <c r="ABK45" s="318"/>
      <c r="ABL45" s="318"/>
      <c r="ABM45" s="318"/>
      <c r="ABN45" s="318"/>
      <c r="ABO45" s="318"/>
      <c r="ABP45" s="318"/>
      <c r="ABQ45" s="318"/>
      <c r="ABR45" s="318"/>
      <c r="ABS45" s="318"/>
      <c r="ABT45" s="318"/>
      <c r="ABU45" s="318"/>
      <c r="ABV45" s="318"/>
      <c r="ABW45" s="318"/>
      <c r="ABX45" s="318"/>
      <c r="ABY45" s="318"/>
      <c r="ABZ45" s="318"/>
      <c r="ACA45" s="318"/>
      <c r="ACB45" s="318"/>
      <c r="ACC45" s="318"/>
      <c r="ACD45" s="318"/>
      <c r="ACE45" s="318"/>
      <c r="ACF45" s="318"/>
      <c r="ACG45" s="318"/>
      <c r="ACH45" s="318"/>
      <c r="ACI45" s="318"/>
      <c r="ACJ45" s="318"/>
      <c r="ACK45" s="318"/>
      <c r="ACL45" s="318"/>
      <c r="ACM45" s="318"/>
      <c r="ACN45" s="318"/>
      <c r="ACO45" s="318"/>
      <c r="ACP45" s="318"/>
      <c r="ACQ45" s="318"/>
      <c r="ACR45" s="318"/>
      <c r="ACS45" s="318"/>
      <c r="ACT45" s="318"/>
      <c r="ACU45" s="318"/>
      <c r="ACV45" s="318"/>
      <c r="ACW45" s="318"/>
      <c r="ACX45" s="318"/>
      <c r="ACY45" s="318"/>
      <c r="ACZ45" s="318"/>
      <c r="ADA45" s="318"/>
      <c r="ADB45" s="318"/>
      <c r="ADC45" s="318"/>
      <c r="ADD45" s="318"/>
      <c r="ADE45" s="318"/>
      <c r="ADF45" s="318"/>
      <c r="ADG45" s="318"/>
      <c r="ADH45" s="318"/>
      <c r="ADI45" s="318"/>
      <c r="ADJ45" s="318"/>
      <c r="ADK45" s="318"/>
      <c r="ADL45" s="318"/>
      <c r="ADM45" s="318"/>
      <c r="ADN45" s="318"/>
      <c r="ADO45" s="318"/>
      <c r="ADP45" s="318"/>
      <c r="ADQ45" s="318"/>
      <c r="ADR45" s="318"/>
      <c r="ADS45" s="318"/>
      <c r="ADT45" s="318"/>
      <c r="ADU45" s="318"/>
      <c r="ADV45" s="318"/>
      <c r="ADW45" s="318"/>
      <c r="ADX45" s="318"/>
      <c r="ADY45" s="318"/>
      <c r="ADZ45" s="318"/>
      <c r="AEA45" s="318"/>
      <c r="AEB45" s="318"/>
      <c r="AEC45" s="318"/>
      <c r="AED45" s="318"/>
      <c r="AEE45" s="318"/>
      <c r="AEF45" s="318"/>
      <c r="AEG45" s="318"/>
      <c r="AEH45" s="318"/>
      <c r="AEI45" s="318"/>
      <c r="AEJ45" s="318"/>
      <c r="AEK45" s="318"/>
      <c r="AEL45" s="318"/>
      <c r="AEM45" s="318"/>
      <c r="AEN45" s="318"/>
      <c r="AEO45" s="318"/>
      <c r="AEP45" s="318"/>
      <c r="AEQ45" s="318"/>
      <c r="AER45" s="318"/>
      <c r="AES45" s="318"/>
      <c r="AET45" s="318"/>
      <c r="AEU45" s="318"/>
      <c r="AEV45" s="318"/>
      <c r="AEW45" s="318"/>
      <c r="AEX45" s="318"/>
      <c r="AEY45" s="318"/>
      <c r="AEZ45" s="318"/>
      <c r="AFA45" s="318"/>
      <c r="AFB45" s="318"/>
      <c r="AFC45" s="318"/>
      <c r="AFD45" s="318"/>
      <c r="AFE45" s="318"/>
      <c r="AFF45" s="318"/>
      <c r="AFG45" s="318"/>
      <c r="AFH45" s="318"/>
      <c r="AFI45" s="318"/>
      <c r="AFJ45" s="318"/>
      <c r="AFK45" s="318"/>
      <c r="AFL45" s="318"/>
      <c r="AFM45" s="318"/>
      <c r="AFN45" s="318"/>
      <c r="AFO45" s="318"/>
      <c r="AFP45" s="318"/>
      <c r="AFQ45" s="318"/>
      <c r="AFR45" s="318"/>
      <c r="AFS45" s="318"/>
      <c r="AFT45" s="318"/>
      <c r="AFU45" s="318"/>
      <c r="AFV45" s="318"/>
      <c r="AFW45" s="318"/>
      <c r="AFX45" s="318"/>
      <c r="AFY45" s="318"/>
      <c r="AFZ45" s="318"/>
      <c r="AGA45" s="318"/>
      <c r="AGB45" s="318"/>
      <c r="AGC45" s="318"/>
      <c r="AGD45" s="318"/>
      <c r="AGE45" s="318"/>
      <c r="AGF45" s="318"/>
      <c r="AGG45" s="318"/>
      <c r="AGH45" s="318"/>
      <c r="AGI45" s="318"/>
      <c r="AGJ45" s="318"/>
      <c r="AGK45" s="318"/>
      <c r="AGL45" s="318"/>
      <c r="AGM45" s="318"/>
      <c r="AGN45" s="318"/>
      <c r="AGO45" s="318"/>
      <c r="AGP45" s="318"/>
      <c r="AGQ45" s="318"/>
      <c r="AGR45" s="318"/>
      <c r="AGS45" s="318"/>
      <c r="AGT45" s="318"/>
      <c r="AGU45" s="318"/>
      <c r="AGV45" s="318"/>
      <c r="AGW45" s="318"/>
      <c r="AGX45" s="318"/>
      <c r="AGY45" s="318"/>
      <c r="AGZ45" s="318"/>
      <c r="AHA45" s="318"/>
      <c r="AHB45" s="318"/>
      <c r="AHC45" s="318"/>
      <c r="AHD45" s="318"/>
      <c r="AHE45" s="318"/>
      <c r="AHF45" s="318"/>
      <c r="AHG45" s="318"/>
      <c r="AHH45" s="318"/>
      <c r="AHI45" s="318"/>
      <c r="AHJ45" s="318"/>
      <c r="AHK45" s="318"/>
      <c r="AHL45" s="318"/>
      <c r="AHM45" s="318"/>
      <c r="AHN45" s="318"/>
      <c r="AHO45" s="318"/>
      <c r="AHP45" s="318"/>
      <c r="AHQ45" s="318"/>
      <c r="AHR45" s="318"/>
      <c r="AHS45" s="318"/>
      <c r="AHT45" s="318"/>
      <c r="AHU45" s="318"/>
      <c r="AHV45" s="318"/>
      <c r="AHW45" s="318"/>
      <c r="AHX45" s="318"/>
      <c r="AHY45" s="318"/>
      <c r="AHZ45" s="318"/>
      <c r="AIA45" s="318"/>
      <c r="AIB45" s="318"/>
      <c r="AIC45" s="318"/>
      <c r="AID45" s="318"/>
      <c r="AIE45" s="318"/>
      <c r="AIF45" s="318"/>
      <c r="AIG45" s="318"/>
      <c r="AIH45" s="318"/>
      <c r="AII45" s="318"/>
      <c r="AIJ45" s="318"/>
      <c r="AIK45" s="318"/>
      <c r="AIL45" s="318"/>
      <c r="AIM45" s="318"/>
      <c r="AIN45" s="318"/>
      <c r="AIO45" s="318"/>
      <c r="AIP45" s="318"/>
      <c r="AIQ45" s="318"/>
      <c r="AIR45" s="318"/>
      <c r="AIS45" s="318"/>
      <c r="AIT45" s="318"/>
      <c r="AIU45" s="318"/>
      <c r="AIV45" s="318"/>
      <c r="AIW45" s="318"/>
      <c r="AIX45" s="318"/>
      <c r="AIY45" s="318"/>
      <c r="AIZ45" s="318"/>
      <c r="AJA45" s="318"/>
      <c r="AJB45" s="318"/>
      <c r="AJC45" s="318"/>
      <c r="AJD45" s="318"/>
      <c r="AJE45" s="318"/>
      <c r="AJF45" s="318"/>
      <c r="AJG45" s="318"/>
      <c r="AJH45" s="318"/>
      <c r="AJI45" s="318"/>
      <c r="AJJ45" s="318"/>
      <c r="AJK45" s="318"/>
      <c r="AJL45" s="318"/>
      <c r="AJM45" s="318"/>
      <c r="AJN45" s="318"/>
      <c r="AJO45" s="318"/>
      <c r="AJP45" s="318"/>
      <c r="AJQ45" s="318"/>
      <c r="AJR45" s="318"/>
      <c r="AJS45" s="318"/>
      <c r="AJT45" s="318"/>
      <c r="AJU45" s="318"/>
      <c r="AJV45" s="318"/>
      <c r="AJW45" s="318"/>
      <c r="AJX45" s="318"/>
      <c r="AJY45" s="318"/>
      <c r="AJZ45" s="318"/>
      <c r="AKA45" s="318"/>
      <c r="AKB45" s="318"/>
      <c r="AKC45" s="318"/>
      <c r="AKD45" s="318"/>
      <c r="AKE45" s="318"/>
      <c r="AKF45" s="318"/>
      <c r="AKG45" s="318"/>
      <c r="AKH45" s="318"/>
      <c r="AKI45" s="318"/>
      <c r="AKJ45" s="318"/>
      <c r="AKK45" s="318"/>
      <c r="AKL45" s="318"/>
      <c r="AKM45" s="318"/>
      <c r="AKN45" s="318"/>
      <c r="AKO45" s="318"/>
      <c r="AKP45" s="318"/>
      <c r="AKQ45" s="318"/>
      <c r="AKR45" s="318"/>
      <c r="AKS45" s="318"/>
      <c r="AKT45" s="318"/>
      <c r="AKU45" s="318"/>
      <c r="AKV45" s="318"/>
      <c r="AKW45" s="318"/>
      <c r="AKX45" s="318"/>
      <c r="AKY45" s="318"/>
      <c r="AKZ45" s="318"/>
      <c r="ALA45" s="318"/>
      <c r="ALB45" s="318"/>
      <c r="ALC45" s="318"/>
      <c r="ALD45" s="318"/>
      <c r="ALE45" s="318"/>
      <c r="ALF45" s="318"/>
      <c r="ALG45" s="318"/>
      <c r="ALH45" s="318"/>
      <c r="ALI45" s="318"/>
      <c r="ALJ45" s="318"/>
      <c r="ALK45" s="318"/>
      <c r="ALL45" s="318"/>
      <c r="ALM45" s="318"/>
      <c r="ALN45" s="318"/>
      <c r="ALO45" s="318"/>
      <c r="ALP45" s="318"/>
      <c r="ALQ45" s="318"/>
      <c r="ALR45" s="318"/>
      <c r="ALS45" s="318"/>
      <c r="ALT45" s="318"/>
      <c r="ALU45" s="318"/>
      <c r="ALV45" s="318"/>
      <c r="ALW45" s="318"/>
    </row>
    <row r="46" spans="1:1011" s="321" customFormat="1" ht="31.5">
      <c r="A46" s="331" t="s">
        <v>1555</v>
      </c>
      <c r="B46" s="332">
        <f>SUM(B44:B45)</f>
        <v>0</v>
      </c>
      <c r="C46" s="332">
        <f>SUM(C44:C45)</f>
        <v>0</v>
      </c>
      <c r="D46" s="333">
        <f>SUM(D44:D45)</f>
        <v>0</v>
      </c>
      <c r="E46" s="334" t="e">
        <f t="shared" si="5"/>
        <v>#DIV/0!</v>
      </c>
      <c r="F46" s="473"/>
      <c r="G46" s="473"/>
      <c r="H46" s="318"/>
      <c r="I46" s="335" t="s">
        <v>1555</v>
      </c>
      <c r="J46" s="336">
        <f>SUM(J44:J45)</f>
        <v>0</v>
      </c>
      <c r="K46" s="334" t="e">
        <f t="shared" si="3"/>
        <v>#DIV/0!</v>
      </c>
      <c r="L46" s="473"/>
      <c r="M46" s="473"/>
      <c r="O46" s="329" t="s">
        <v>1556</v>
      </c>
      <c r="P46" s="330"/>
      <c r="Q46" s="328" t="e">
        <f t="shared" si="4"/>
        <v>#DIV/0!</v>
      </c>
      <c r="R46" s="471" t="s">
        <v>1554</v>
      </c>
      <c r="S46" s="471"/>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c r="AX46" s="318"/>
      <c r="AY46" s="318"/>
      <c r="AZ46" s="318"/>
      <c r="BA46" s="318"/>
      <c r="BB46" s="318"/>
      <c r="BC46" s="318"/>
      <c r="BD46" s="318"/>
      <c r="BE46" s="318"/>
      <c r="BF46" s="318"/>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C46" s="318"/>
      <c r="CD46" s="318"/>
      <c r="CE46" s="318"/>
      <c r="CF46" s="318"/>
      <c r="CG46" s="318"/>
      <c r="CH46" s="318"/>
      <c r="CI46" s="318"/>
      <c r="CJ46" s="318"/>
      <c r="CK46" s="318"/>
      <c r="CL46" s="318"/>
      <c r="CM46" s="318"/>
      <c r="CN46" s="318"/>
      <c r="CO46" s="318"/>
      <c r="CP46" s="318"/>
      <c r="CQ46" s="318"/>
      <c r="CR46" s="318"/>
      <c r="CS46" s="318"/>
      <c r="CT46" s="318"/>
      <c r="CU46" s="318"/>
      <c r="CV46" s="318"/>
      <c r="CW46" s="318"/>
      <c r="CX46" s="318"/>
      <c r="CY46" s="318"/>
      <c r="CZ46" s="318"/>
      <c r="DA46" s="318"/>
      <c r="DB46" s="318"/>
      <c r="DC46" s="318"/>
      <c r="DD46" s="318"/>
      <c r="DE46" s="318"/>
      <c r="DF46" s="318"/>
      <c r="DG46" s="318"/>
      <c r="DH46" s="318"/>
      <c r="DI46" s="318"/>
      <c r="DJ46" s="318"/>
      <c r="DK46" s="318"/>
      <c r="DL46" s="318"/>
      <c r="DM46" s="318"/>
      <c r="DN46" s="318"/>
      <c r="DO46" s="318"/>
      <c r="DP46" s="318"/>
      <c r="DQ46" s="318"/>
      <c r="DR46" s="318"/>
      <c r="DS46" s="318"/>
      <c r="DT46" s="318"/>
      <c r="DU46" s="318"/>
      <c r="DV46" s="318"/>
      <c r="DW46" s="318"/>
      <c r="DX46" s="318"/>
      <c r="DY46" s="318"/>
      <c r="DZ46" s="318"/>
      <c r="EA46" s="318"/>
      <c r="EB46" s="318"/>
      <c r="EC46" s="318"/>
      <c r="ED46" s="318"/>
      <c r="EE46" s="318"/>
      <c r="EF46" s="318"/>
      <c r="EG46" s="318"/>
      <c r="EH46" s="318"/>
      <c r="EI46" s="318"/>
      <c r="EJ46" s="318"/>
      <c r="EK46" s="318"/>
      <c r="EL46" s="318"/>
      <c r="EM46" s="318"/>
      <c r="EN46" s="318"/>
      <c r="EO46" s="318"/>
      <c r="EP46" s="318"/>
      <c r="EQ46" s="318"/>
      <c r="ER46" s="318"/>
      <c r="ES46" s="318"/>
      <c r="ET46" s="318"/>
      <c r="EU46" s="318"/>
      <c r="EV46" s="318"/>
      <c r="EW46" s="318"/>
      <c r="EX46" s="318"/>
      <c r="EY46" s="318"/>
      <c r="EZ46" s="318"/>
      <c r="FA46" s="318"/>
      <c r="FB46" s="318"/>
      <c r="FC46" s="318"/>
      <c r="FD46" s="318"/>
      <c r="FE46" s="318"/>
      <c r="FF46" s="318"/>
      <c r="FG46" s="318"/>
      <c r="FH46" s="318"/>
      <c r="FI46" s="318"/>
      <c r="FJ46" s="318"/>
      <c r="FK46" s="318"/>
      <c r="FL46" s="318"/>
      <c r="FM46" s="318"/>
      <c r="FN46" s="318"/>
      <c r="FO46" s="318"/>
      <c r="FP46" s="318"/>
      <c r="FQ46" s="318"/>
      <c r="FR46" s="318"/>
      <c r="FS46" s="318"/>
      <c r="FT46" s="318"/>
      <c r="FU46" s="318"/>
      <c r="FV46" s="318"/>
      <c r="FW46" s="318"/>
      <c r="FX46" s="318"/>
      <c r="FY46" s="318"/>
      <c r="FZ46" s="318"/>
      <c r="GA46" s="318"/>
      <c r="GB46" s="318"/>
      <c r="GC46" s="318"/>
      <c r="GD46" s="318"/>
      <c r="GE46" s="318"/>
      <c r="GF46" s="318"/>
      <c r="GG46" s="318"/>
      <c r="GH46" s="318"/>
      <c r="GI46" s="318"/>
      <c r="GJ46" s="318"/>
      <c r="GK46" s="318"/>
      <c r="GL46" s="318"/>
      <c r="GM46" s="318"/>
      <c r="GN46" s="318"/>
      <c r="GO46" s="318"/>
      <c r="GP46" s="318"/>
      <c r="GQ46" s="318"/>
      <c r="GR46" s="318"/>
      <c r="GS46" s="318"/>
      <c r="GT46" s="318"/>
      <c r="GU46" s="318"/>
      <c r="GV46" s="318"/>
      <c r="GW46" s="318"/>
      <c r="GX46" s="318"/>
      <c r="GY46" s="318"/>
      <c r="GZ46" s="318"/>
      <c r="HA46" s="318"/>
      <c r="HB46" s="318"/>
      <c r="HC46" s="318"/>
      <c r="HD46" s="318"/>
      <c r="HE46" s="318"/>
      <c r="HF46" s="318"/>
      <c r="HG46" s="318"/>
      <c r="HH46" s="318"/>
      <c r="HI46" s="318"/>
      <c r="HJ46" s="318"/>
      <c r="HK46" s="318"/>
      <c r="HL46" s="318"/>
      <c r="HM46" s="318"/>
      <c r="HN46" s="318"/>
      <c r="HO46" s="318"/>
      <c r="HP46" s="318"/>
      <c r="HQ46" s="318"/>
      <c r="HR46" s="318"/>
      <c r="HS46" s="318"/>
      <c r="HT46" s="318"/>
      <c r="HU46" s="318"/>
      <c r="HV46" s="318"/>
      <c r="HW46" s="318"/>
      <c r="HX46" s="318"/>
      <c r="HY46" s="318"/>
      <c r="HZ46" s="318"/>
      <c r="IA46" s="318"/>
      <c r="IB46" s="318"/>
      <c r="IC46" s="318"/>
      <c r="ID46" s="318"/>
      <c r="IE46" s="318"/>
      <c r="IF46" s="318"/>
      <c r="IG46" s="318"/>
      <c r="IH46" s="318"/>
      <c r="II46" s="318"/>
      <c r="IJ46" s="318"/>
      <c r="IK46" s="318"/>
      <c r="IL46" s="318"/>
      <c r="IM46" s="318"/>
      <c r="IN46" s="318"/>
      <c r="IO46" s="318"/>
      <c r="IP46" s="318"/>
      <c r="IQ46" s="318"/>
      <c r="IR46" s="318"/>
      <c r="IS46" s="318"/>
      <c r="IT46" s="318"/>
      <c r="IU46" s="318"/>
      <c r="IV46" s="318"/>
      <c r="IW46" s="318"/>
      <c r="IX46" s="318"/>
      <c r="IY46" s="318"/>
      <c r="IZ46" s="318"/>
      <c r="JA46" s="318"/>
      <c r="JB46" s="318"/>
      <c r="JC46" s="318"/>
      <c r="JD46" s="318"/>
      <c r="JE46" s="318"/>
      <c r="JF46" s="318"/>
      <c r="JG46" s="318"/>
      <c r="JH46" s="318"/>
      <c r="JI46" s="318"/>
      <c r="JJ46" s="318"/>
      <c r="JK46" s="318"/>
      <c r="JL46" s="318"/>
      <c r="JM46" s="318"/>
      <c r="JN46" s="318"/>
      <c r="JO46" s="318"/>
      <c r="JP46" s="318"/>
      <c r="JQ46" s="318"/>
      <c r="JR46" s="318"/>
      <c r="JS46" s="318"/>
      <c r="JT46" s="318"/>
      <c r="JU46" s="318"/>
      <c r="JV46" s="318"/>
      <c r="JW46" s="318"/>
      <c r="JX46" s="318"/>
      <c r="JY46" s="318"/>
      <c r="JZ46" s="318"/>
      <c r="KA46" s="318"/>
      <c r="KB46" s="318"/>
      <c r="KC46" s="318"/>
      <c r="KD46" s="318"/>
      <c r="KE46" s="318"/>
      <c r="KF46" s="318"/>
      <c r="KG46" s="318"/>
      <c r="KH46" s="318"/>
      <c r="KI46" s="318"/>
      <c r="KJ46" s="318"/>
      <c r="KK46" s="318"/>
      <c r="KL46" s="318"/>
      <c r="KM46" s="318"/>
      <c r="KN46" s="318"/>
      <c r="KO46" s="318"/>
      <c r="KP46" s="318"/>
      <c r="KQ46" s="318"/>
      <c r="KR46" s="318"/>
      <c r="KS46" s="318"/>
      <c r="KT46" s="318"/>
      <c r="KU46" s="318"/>
      <c r="KV46" s="318"/>
      <c r="KW46" s="318"/>
      <c r="KX46" s="318"/>
      <c r="KY46" s="318"/>
      <c r="KZ46" s="318"/>
      <c r="LA46" s="318"/>
      <c r="LB46" s="318"/>
      <c r="LC46" s="318"/>
      <c r="LD46" s="318"/>
      <c r="LE46" s="318"/>
      <c r="LF46" s="318"/>
      <c r="LG46" s="318"/>
      <c r="LH46" s="318"/>
      <c r="LI46" s="318"/>
      <c r="LJ46" s="318"/>
      <c r="LK46" s="318"/>
      <c r="LL46" s="318"/>
      <c r="LM46" s="318"/>
      <c r="LN46" s="318"/>
      <c r="LO46" s="318"/>
      <c r="LP46" s="318"/>
      <c r="LQ46" s="318"/>
      <c r="LR46" s="318"/>
      <c r="LS46" s="318"/>
      <c r="LT46" s="318"/>
      <c r="LU46" s="318"/>
      <c r="LV46" s="318"/>
      <c r="LW46" s="318"/>
      <c r="LX46" s="318"/>
      <c r="LY46" s="318"/>
      <c r="LZ46" s="318"/>
      <c r="MA46" s="318"/>
      <c r="MB46" s="318"/>
      <c r="MC46" s="318"/>
      <c r="MD46" s="318"/>
      <c r="ME46" s="318"/>
      <c r="MF46" s="318"/>
      <c r="MG46" s="318"/>
      <c r="MH46" s="318"/>
      <c r="MI46" s="318"/>
      <c r="MJ46" s="318"/>
      <c r="MK46" s="318"/>
      <c r="ML46" s="318"/>
      <c r="MM46" s="318"/>
      <c r="MN46" s="318"/>
      <c r="MO46" s="318"/>
      <c r="MP46" s="318"/>
      <c r="MQ46" s="318"/>
      <c r="MR46" s="318"/>
      <c r="MS46" s="318"/>
      <c r="MT46" s="318"/>
      <c r="MU46" s="318"/>
      <c r="MV46" s="318"/>
      <c r="MW46" s="318"/>
      <c r="MX46" s="318"/>
      <c r="MY46" s="318"/>
      <c r="MZ46" s="318"/>
      <c r="NA46" s="318"/>
      <c r="NB46" s="318"/>
      <c r="NC46" s="318"/>
      <c r="ND46" s="318"/>
      <c r="NE46" s="318"/>
      <c r="NF46" s="318"/>
      <c r="NG46" s="318"/>
      <c r="NH46" s="318"/>
      <c r="NI46" s="318"/>
      <c r="NJ46" s="318"/>
      <c r="NK46" s="318"/>
      <c r="NL46" s="318"/>
      <c r="NM46" s="318"/>
      <c r="NN46" s="318"/>
      <c r="NO46" s="318"/>
      <c r="NP46" s="318"/>
      <c r="NQ46" s="318"/>
      <c r="NR46" s="318"/>
      <c r="NS46" s="318"/>
      <c r="NT46" s="318"/>
      <c r="NU46" s="318"/>
      <c r="NV46" s="318"/>
      <c r="NW46" s="318"/>
      <c r="NX46" s="318"/>
      <c r="NY46" s="318"/>
      <c r="NZ46" s="318"/>
      <c r="OA46" s="318"/>
      <c r="OB46" s="318"/>
      <c r="OC46" s="318"/>
      <c r="OD46" s="318"/>
      <c r="OE46" s="318"/>
      <c r="OF46" s="318"/>
      <c r="OG46" s="318"/>
      <c r="OH46" s="318"/>
      <c r="OI46" s="318"/>
      <c r="OJ46" s="318"/>
      <c r="OK46" s="318"/>
      <c r="OL46" s="318"/>
      <c r="OM46" s="318"/>
      <c r="ON46" s="318"/>
      <c r="OO46" s="318"/>
      <c r="OP46" s="318"/>
      <c r="OQ46" s="318"/>
      <c r="OR46" s="318"/>
      <c r="OS46" s="318"/>
      <c r="OT46" s="318"/>
      <c r="OU46" s="318"/>
      <c r="OV46" s="318"/>
      <c r="OW46" s="318"/>
      <c r="OX46" s="318"/>
      <c r="OY46" s="318"/>
      <c r="OZ46" s="318"/>
      <c r="PA46" s="318"/>
      <c r="PB46" s="318"/>
      <c r="PC46" s="318"/>
      <c r="PD46" s="318"/>
      <c r="PE46" s="318"/>
      <c r="PF46" s="318"/>
      <c r="PG46" s="318"/>
      <c r="PH46" s="318"/>
      <c r="PI46" s="318"/>
      <c r="PJ46" s="318"/>
      <c r="PK46" s="318"/>
      <c r="PL46" s="318"/>
      <c r="PM46" s="318"/>
      <c r="PN46" s="318"/>
      <c r="PO46" s="318"/>
      <c r="PP46" s="318"/>
      <c r="PQ46" s="318"/>
      <c r="PR46" s="318"/>
      <c r="PS46" s="318"/>
      <c r="PT46" s="318"/>
      <c r="PU46" s="318"/>
      <c r="PV46" s="318"/>
      <c r="PW46" s="318"/>
      <c r="PX46" s="318"/>
      <c r="PY46" s="318"/>
      <c r="PZ46" s="318"/>
      <c r="QA46" s="318"/>
      <c r="QB46" s="318"/>
      <c r="QC46" s="318"/>
      <c r="QD46" s="318"/>
      <c r="QE46" s="318"/>
      <c r="QF46" s="318"/>
      <c r="QG46" s="318"/>
      <c r="QH46" s="318"/>
      <c r="QI46" s="318"/>
      <c r="QJ46" s="318"/>
      <c r="QK46" s="318"/>
      <c r="QL46" s="318"/>
      <c r="QM46" s="318"/>
      <c r="QN46" s="318"/>
      <c r="QO46" s="318"/>
      <c r="QP46" s="318"/>
      <c r="QQ46" s="318"/>
      <c r="QR46" s="318"/>
      <c r="QS46" s="318"/>
      <c r="QT46" s="318"/>
      <c r="QU46" s="318"/>
      <c r="QV46" s="318"/>
      <c r="QW46" s="318"/>
      <c r="QX46" s="318"/>
      <c r="QY46" s="318"/>
      <c r="QZ46" s="318"/>
      <c r="RA46" s="318"/>
      <c r="RB46" s="318"/>
      <c r="RC46" s="318"/>
      <c r="RD46" s="318"/>
      <c r="RE46" s="318"/>
      <c r="RF46" s="318"/>
      <c r="RG46" s="318"/>
      <c r="RH46" s="318"/>
      <c r="RI46" s="318"/>
      <c r="RJ46" s="318"/>
      <c r="RK46" s="318"/>
      <c r="RL46" s="318"/>
      <c r="RM46" s="318"/>
      <c r="RN46" s="318"/>
      <c r="RO46" s="318"/>
      <c r="RP46" s="318"/>
      <c r="RQ46" s="318"/>
      <c r="RR46" s="318"/>
      <c r="RS46" s="318"/>
      <c r="RT46" s="318"/>
      <c r="RU46" s="318"/>
      <c r="RV46" s="318"/>
      <c r="RW46" s="318"/>
      <c r="RX46" s="318"/>
      <c r="RY46" s="318"/>
      <c r="RZ46" s="318"/>
      <c r="SA46" s="318"/>
      <c r="SB46" s="318"/>
      <c r="SC46" s="318"/>
      <c r="SD46" s="318"/>
      <c r="SE46" s="318"/>
      <c r="SF46" s="318"/>
      <c r="SG46" s="318"/>
      <c r="SH46" s="318"/>
      <c r="SI46" s="318"/>
      <c r="SJ46" s="318"/>
      <c r="SK46" s="318"/>
      <c r="SL46" s="318"/>
      <c r="SM46" s="318"/>
      <c r="SN46" s="318"/>
      <c r="SO46" s="318"/>
      <c r="SP46" s="318"/>
      <c r="SQ46" s="318"/>
      <c r="SR46" s="318"/>
      <c r="SS46" s="318"/>
      <c r="ST46" s="318"/>
      <c r="SU46" s="318"/>
      <c r="SV46" s="318"/>
      <c r="SW46" s="318"/>
      <c r="SX46" s="318"/>
      <c r="SY46" s="318"/>
      <c r="SZ46" s="318"/>
      <c r="TA46" s="318"/>
      <c r="TB46" s="318"/>
      <c r="TC46" s="318"/>
      <c r="TD46" s="318"/>
      <c r="TE46" s="318"/>
      <c r="TF46" s="318"/>
      <c r="TG46" s="318"/>
      <c r="TH46" s="318"/>
      <c r="TI46" s="318"/>
      <c r="TJ46" s="318"/>
      <c r="TK46" s="318"/>
      <c r="TL46" s="318"/>
      <c r="TM46" s="318"/>
      <c r="TN46" s="318"/>
      <c r="TO46" s="318"/>
      <c r="TP46" s="318"/>
      <c r="TQ46" s="318"/>
      <c r="TR46" s="318"/>
      <c r="TS46" s="318"/>
      <c r="TT46" s="318"/>
      <c r="TU46" s="318"/>
      <c r="TV46" s="318"/>
      <c r="TW46" s="318"/>
      <c r="TX46" s="318"/>
      <c r="TY46" s="318"/>
      <c r="TZ46" s="318"/>
      <c r="UA46" s="318"/>
      <c r="UB46" s="318"/>
      <c r="UC46" s="318"/>
      <c r="UD46" s="318"/>
      <c r="UE46" s="318"/>
      <c r="UF46" s="318"/>
      <c r="UG46" s="318"/>
      <c r="UH46" s="318"/>
      <c r="UI46" s="318"/>
      <c r="UJ46" s="318"/>
      <c r="UK46" s="318"/>
      <c r="UL46" s="318"/>
      <c r="UM46" s="318"/>
      <c r="UN46" s="318"/>
      <c r="UO46" s="318"/>
      <c r="UP46" s="318"/>
      <c r="UQ46" s="318"/>
      <c r="UR46" s="318"/>
      <c r="US46" s="318"/>
      <c r="UT46" s="318"/>
      <c r="UU46" s="318"/>
      <c r="UV46" s="318"/>
      <c r="UW46" s="318"/>
      <c r="UX46" s="318"/>
      <c r="UY46" s="318"/>
      <c r="UZ46" s="318"/>
      <c r="VA46" s="318"/>
      <c r="VB46" s="318"/>
      <c r="VC46" s="318"/>
      <c r="VD46" s="318"/>
      <c r="VE46" s="318"/>
      <c r="VF46" s="318"/>
      <c r="VG46" s="318"/>
      <c r="VH46" s="318"/>
      <c r="VI46" s="318"/>
      <c r="VJ46" s="318"/>
      <c r="VK46" s="318"/>
      <c r="VL46" s="318"/>
      <c r="VM46" s="318"/>
      <c r="VN46" s="318"/>
      <c r="VO46" s="318"/>
      <c r="VP46" s="318"/>
      <c r="VQ46" s="318"/>
      <c r="VR46" s="318"/>
      <c r="VS46" s="318"/>
      <c r="VT46" s="318"/>
      <c r="VU46" s="318"/>
      <c r="VV46" s="318"/>
      <c r="VW46" s="318"/>
      <c r="VX46" s="318"/>
      <c r="VY46" s="318"/>
      <c r="VZ46" s="318"/>
      <c r="WA46" s="318"/>
      <c r="WB46" s="318"/>
      <c r="WC46" s="318"/>
      <c r="WD46" s="318"/>
      <c r="WE46" s="318"/>
      <c r="WF46" s="318"/>
      <c r="WG46" s="318"/>
      <c r="WH46" s="318"/>
      <c r="WI46" s="318"/>
      <c r="WJ46" s="318"/>
      <c r="WK46" s="318"/>
      <c r="WL46" s="318"/>
      <c r="WM46" s="318"/>
      <c r="WN46" s="318"/>
      <c r="WO46" s="318"/>
      <c r="WP46" s="318"/>
      <c r="WQ46" s="318"/>
      <c r="WR46" s="318"/>
      <c r="WS46" s="318"/>
      <c r="WT46" s="318"/>
      <c r="WU46" s="318"/>
      <c r="WV46" s="318"/>
      <c r="WW46" s="318"/>
      <c r="WX46" s="318"/>
      <c r="WY46" s="318"/>
      <c r="WZ46" s="318"/>
      <c r="XA46" s="318"/>
      <c r="XB46" s="318"/>
      <c r="XC46" s="318"/>
      <c r="XD46" s="318"/>
      <c r="XE46" s="318"/>
      <c r="XF46" s="318"/>
      <c r="XG46" s="318"/>
      <c r="XH46" s="318"/>
      <c r="XI46" s="318"/>
      <c r="XJ46" s="318"/>
      <c r="XK46" s="318"/>
      <c r="XL46" s="318"/>
      <c r="XM46" s="318"/>
      <c r="XN46" s="318"/>
      <c r="XO46" s="318"/>
      <c r="XP46" s="318"/>
      <c r="XQ46" s="318"/>
      <c r="XR46" s="318"/>
      <c r="XS46" s="318"/>
      <c r="XT46" s="318"/>
      <c r="XU46" s="318"/>
      <c r="XV46" s="318"/>
      <c r="XW46" s="318"/>
      <c r="XX46" s="318"/>
      <c r="XY46" s="318"/>
      <c r="XZ46" s="318"/>
      <c r="YA46" s="318"/>
      <c r="YB46" s="318"/>
      <c r="YC46" s="318"/>
      <c r="YD46" s="318"/>
      <c r="YE46" s="318"/>
      <c r="YF46" s="318"/>
      <c r="YG46" s="318"/>
      <c r="YH46" s="318"/>
      <c r="YI46" s="318"/>
      <c r="YJ46" s="318"/>
      <c r="YK46" s="318"/>
      <c r="YL46" s="318"/>
      <c r="YM46" s="318"/>
      <c r="YN46" s="318"/>
      <c r="YO46" s="318"/>
      <c r="YP46" s="318"/>
      <c r="YQ46" s="318"/>
      <c r="YR46" s="318"/>
      <c r="YS46" s="318"/>
      <c r="YT46" s="318"/>
      <c r="YU46" s="318"/>
      <c r="YV46" s="318"/>
      <c r="YW46" s="318"/>
      <c r="YX46" s="318"/>
      <c r="YY46" s="318"/>
      <c r="YZ46" s="318"/>
      <c r="ZA46" s="318"/>
      <c r="ZB46" s="318"/>
      <c r="ZC46" s="318"/>
      <c r="ZD46" s="318"/>
      <c r="ZE46" s="318"/>
      <c r="ZF46" s="318"/>
      <c r="ZG46" s="318"/>
      <c r="ZH46" s="318"/>
      <c r="ZI46" s="318"/>
      <c r="ZJ46" s="318"/>
      <c r="ZK46" s="318"/>
      <c r="ZL46" s="318"/>
      <c r="ZM46" s="318"/>
      <c r="ZN46" s="318"/>
      <c r="ZO46" s="318"/>
      <c r="ZP46" s="318"/>
      <c r="ZQ46" s="318"/>
      <c r="ZR46" s="318"/>
      <c r="ZS46" s="318"/>
      <c r="ZT46" s="318"/>
      <c r="ZU46" s="318"/>
      <c r="ZV46" s="318"/>
      <c r="ZW46" s="318"/>
      <c r="ZX46" s="318"/>
      <c r="ZY46" s="318"/>
      <c r="ZZ46" s="318"/>
      <c r="AAA46" s="318"/>
      <c r="AAB46" s="318"/>
      <c r="AAC46" s="318"/>
      <c r="AAD46" s="318"/>
      <c r="AAE46" s="318"/>
      <c r="AAF46" s="318"/>
      <c r="AAG46" s="318"/>
      <c r="AAH46" s="318"/>
      <c r="AAI46" s="318"/>
      <c r="AAJ46" s="318"/>
      <c r="AAK46" s="318"/>
      <c r="AAL46" s="318"/>
      <c r="AAM46" s="318"/>
      <c r="AAN46" s="318"/>
      <c r="AAO46" s="318"/>
      <c r="AAP46" s="318"/>
      <c r="AAQ46" s="318"/>
      <c r="AAR46" s="318"/>
      <c r="AAS46" s="318"/>
      <c r="AAT46" s="318"/>
      <c r="AAU46" s="318"/>
      <c r="AAV46" s="318"/>
      <c r="AAW46" s="318"/>
      <c r="AAX46" s="318"/>
      <c r="AAY46" s="318"/>
      <c r="AAZ46" s="318"/>
      <c r="ABA46" s="318"/>
      <c r="ABB46" s="318"/>
      <c r="ABC46" s="318"/>
      <c r="ABD46" s="318"/>
      <c r="ABE46" s="318"/>
      <c r="ABF46" s="318"/>
      <c r="ABG46" s="318"/>
      <c r="ABH46" s="318"/>
      <c r="ABI46" s="318"/>
      <c r="ABJ46" s="318"/>
      <c r="ABK46" s="318"/>
      <c r="ABL46" s="318"/>
      <c r="ABM46" s="318"/>
      <c r="ABN46" s="318"/>
      <c r="ABO46" s="318"/>
      <c r="ABP46" s="318"/>
      <c r="ABQ46" s="318"/>
      <c r="ABR46" s="318"/>
      <c r="ABS46" s="318"/>
      <c r="ABT46" s="318"/>
      <c r="ABU46" s="318"/>
      <c r="ABV46" s="318"/>
      <c r="ABW46" s="318"/>
      <c r="ABX46" s="318"/>
      <c r="ABY46" s="318"/>
      <c r="ABZ46" s="318"/>
      <c r="ACA46" s="318"/>
      <c r="ACB46" s="318"/>
      <c r="ACC46" s="318"/>
      <c r="ACD46" s="318"/>
      <c r="ACE46" s="318"/>
      <c r="ACF46" s="318"/>
      <c r="ACG46" s="318"/>
      <c r="ACH46" s="318"/>
      <c r="ACI46" s="318"/>
      <c r="ACJ46" s="318"/>
      <c r="ACK46" s="318"/>
      <c r="ACL46" s="318"/>
      <c r="ACM46" s="318"/>
      <c r="ACN46" s="318"/>
      <c r="ACO46" s="318"/>
      <c r="ACP46" s="318"/>
      <c r="ACQ46" s="318"/>
      <c r="ACR46" s="318"/>
      <c r="ACS46" s="318"/>
      <c r="ACT46" s="318"/>
      <c r="ACU46" s="318"/>
      <c r="ACV46" s="318"/>
      <c r="ACW46" s="318"/>
      <c r="ACX46" s="318"/>
      <c r="ACY46" s="318"/>
      <c r="ACZ46" s="318"/>
      <c r="ADA46" s="318"/>
      <c r="ADB46" s="318"/>
      <c r="ADC46" s="318"/>
      <c r="ADD46" s="318"/>
      <c r="ADE46" s="318"/>
      <c r="ADF46" s="318"/>
      <c r="ADG46" s="318"/>
      <c r="ADH46" s="318"/>
      <c r="ADI46" s="318"/>
      <c r="ADJ46" s="318"/>
      <c r="ADK46" s="318"/>
      <c r="ADL46" s="318"/>
      <c r="ADM46" s="318"/>
      <c r="ADN46" s="318"/>
      <c r="ADO46" s="318"/>
      <c r="ADP46" s="318"/>
      <c r="ADQ46" s="318"/>
      <c r="ADR46" s="318"/>
      <c r="ADS46" s="318"/>
      <c r="ADT46" s="318"/>
      <c r="ADU46" s="318"/>
      <c r="ADV46" s="318"/>
      <c r="ADW46" s="318"/>
      <c r="ADX46" s="318"/>
      <c r="ADY46" s="318"/>
      <c r="ADZ46" s="318"/>
      <c r="AEA46" s="318"/>
      <c r="AEB46" s="318"/>
      <c r="AEC46" s="318"/>
      <c r="AED46" s="318"/>
      <c r="AEE46" s="318"/>
      <c r="AEF46" s="318"/>
      <c r="AEG46" s="318"/>
      <c r="AEH46" s="318"/>
      <c r="AEI46" s="318"/>
      <c r="AEJ46" s="318"/>
      <c r="AEK46" s="318"/>
      <c r="AEL46" s="318"/>
      <c r="AEM46" s="318"/>
      <c r="AEN46" s="318"/>
      <c r="AEO46" s="318"/>
      <c r="AEP46" s="318"/>
      <c r="AEQ46" s="318"/>
      <c r="AER46" s="318"/>
      <c r="AES46" s="318"/>
      <c r="AET46" s="318"/>
      <c r="AEU46" s="318"/>
      <c r="AEV46" s="318"/>
      <c r="AEW46" s="318"/>
      <c r="AEX46" s="318"/>
      <c r="AEY46" s="318"/>
      <c r="AEZ46" s="318"/>
      <c r="AFA46" s="318"/>
      <c r="AFB46" s="318"/>
      <c r="AFC46" s="318"/>
      <c r="AFD46" s="318"/>
      <c r="AFE46" s="318"/>
      <c r="AFF46" s="318"/>
      <c r="AFG46" s="318"/>
      <c r="AFH46" s="318"/>
      <c r="AFI46" s="318"/>
      <c r="AFJ46" s="318"/>
      <c r="AFK46" s="318"/>
      <c r="AFL46" s="318"/>
      <c r="AFM46" s="318"/>
      <c r="AFN46" s="318"/>
      <c r="AFO46" s="318"/>
      <c r="AFP46" s="318"/>
      <c r="AFQ46" s="318"/>
      <c r="AFR46" s="318"/>
      <c r="AFS46" s="318"/>
      <c r="AFT46" s="318"/>
      <c r="AFU46" s="318"/>
      <c r="AFV46" s="318"/>
      <c r="AFW46" s="318"/>
      <c r="AFX46" s="318"/>
      <c r="AFY46" s="318"/>
      <c r="AFZ46" s="318"/>
      <c r="AGA46" s="318"/>
      <c r="AGB46" s="318"/>
      <c r="AGC46" s="318"/>
      <c r="AGD46" s="318"/>
      <c r="AGE46" s="318"/>
      <c r="AGF46" s="318"/>
      <c r="AGG46" s="318"/>
      <c r="AGH46" s="318"/>
      <c r="AGI46" s="318"/>
      <c r="AGJ46" s="318"/>
      <c r="AGK46" s="318"/>
      <c r="AGL46" s="318"/>
      <c r="AGM46" s="318"/>
      <c r="AGN46" s="318"/>
      <c r="AGO46" s="318"/>
      <c r="AGP46" s="318"/>
      <c r="AGQ46" s="318"/>
      <c r="AGR46" s="318"/>
      <c r="AGS46" s="318"/>
      <c r="AGT46" s="318"/>
      <c r="AGU46" s="318"/>
      <c r="AGV46" s="318"/>
      <c r="AGW46" s="318"/>
      <c r="AGX46" s="318"/>
      <c r="AGY46" s="318"/>
      <c r="AGZ46" s="318"/>
      <c r="AHA46" s="318"/>
      <c r="AHB46" s="318"/>
      <c r="AHC46" s="318"/>
      <c r="AHD46" s="318"/>
      <c r="AHE46" s="318"/>
      <c r="AHF46" s="318"/>
      <c r="AHG46" s="318"/>
      <c r="AHH46" s="318"/>
      <c r="AHI46" s="318"/>
      <c r="AHJ46" s="318"/>
      <c r="AHK46" s="318"/>
      <c r="AHL46" s="318"/>
      <c r="AHM46" s="318"/>
      <c r="AHN46" s="318"/>
      <c r="AHO46" s="318"/>
      <c r="AHP46" s="318"/>
      <c r="AHQ46" s="318"/>
      <c r="AHR46" s="318"/>
      <c r="AHS46" s="318"/>
      <c r="AHT46" s="318"/>
      <c r="AHU46" s="318"/>
      <c r="AHV46" s="318"/>
      <c r="AHW46" s="318"/>
      <c r="AHX46" s="318"/>
      <c r="AHY46" s="318"/>
      <c r="AHZ46" s="318"/>
      <c r="AIA46" s="318"/>
      <c r="AIB46" s="318"/>
      <c r="AIC46" s="318"/>
      <c r="AID46" s="318"/>
      <c r="AIE46" s="318"/>
      <c r="AIF46" s="318"/>
      <c r="AIG46" s="318"/>
      <c r="AIH46" s="318"/>
      <c r="AII46" s="318"/>
      <c r="AIJ46" s="318"/>
      <c r="AIK46" s="318"/>
      <c r="AIL46" s="318"/>
      <c r="AIM46" s="318"/>
      <c r="AIN46" s="318"/>
      <c r="AIO46" s="318"/>
      <c r="AIP46" s="318"/>
      <c r="AIQ46" s="318"/>
      <c r="AIR46" s="318"/>
      <c r="AIS46" s="318"/>
      <c r="AIT46" s="318"/>
      <c r="AIU46" s="318"/>
      <c r="AIV46" s="318"/>
      <c r="AIW46" s="318"/>
      <c r="AIX46" s="318"/>
      <c r="AIY46" s="318"/>
      <c r="AIZ46" s="318"/>
      <c r="AJA46" s="318"/>
      <c r="AJB46" s="318"/>
      <c r="AJC46" s="318"/>
      <c r="AJD46" s="318"/>
      <c r="AJE46" s="318"/>
      <c r="AJF46" s="318"/>
      <c r="AJG46" s="318"/>
      <c r="AJH46" s="318"/>
      <c r="AJI46" s="318"/>
      <c r="AJJ46" s="318"/>
      <c r="AJK46" s="318"/>
      <c r="AJL46" s="318"/>
      <c r="AJM46" s="318"/>
      <c r="AJN46" s="318"/>
      <c r="AJO46" s="318"/>
      <c r="AJP46" s="318"/>
      <c r="AJQ46" s="318"/>
      <c r="AJR46" s="318"/>
      <c r="AJS46" s="318"/>
      <c r="AJT46" s="318"/>
      <c r="AJU46" s="318"/>
      <c r="AJV46" s="318"/>
      <c r="AJW46" s="318"/>
      <c r="AJX46" s="318"/>
      <c r="AJY46" s="318"/>
      <c r="AJZ46" s="318"/>
      <c r="AKA46" s="318"/>
      <c r="AKB46" s="318"/>
      <c r="AKC46" s="318"/>
      <c r="AKD46" s="318"/>
      <c r="AKE46" s="318"/>
      <c r="AKF46" s="318"/>
      <c r="AKG46" s="318"/>
      <c r="AKH46" s="318"/>
      <c r="AKI46" s="318"/>
      <c r="AKJ46" s="318"/>
      <c r="AKK46" s="318"/>
      <c r="AKL46" s="318"/>
      <c r="AKM46" s="318"/>
      <c r="AKN46" s="318"/>
      <c r="AKO46" s="318"/>
      <c r="AKP46" s="318"/>
      <c r="AKQ46" s="318"/>
      <c r="AKR46" s="318"/>
      <c r="AKS46" s="318"/>
      <c r="AKT46" s="318"/>
      <c r="AKU46" s="318"/>
      <c r="AKV46" s="318"/>
      <c r="AKW46" s="318"/>
      <c r="AKX46" s="318"/>
      <c r="AKY46" s="318"/>
      <c r="AKZ46" s="318"/>
      <c r="ALA46" s="318"/>
      <c r="ALB46" s="318"/>
      <c r="ALC46" s="318"/>
      <c r="ALD46" s="318"/>
      <c r="ALE46" s="318"/>
      <c r="ALF46" s="318"/>
      <c r="ALG46" s="318"/>
      <c r="ALH46" s="318"/>
      <c r="ALI46" s="318"/>
      <c r="ALJ46" s="318"/>
      <c r="ALK46" s="318"/>
      <c r="ALL46" s="318"/>
      <c r="ALM46" s="318"/>
      <c r="ALN46" s="318"/>
      <c r="ALO46" s="318"/>
      <c r="ALP46" s="318"/>
      <c r="ALQ46" s="318"/>
      <c r="ALR46" s="318"/>
      <c r="ALS46" s="318"/>
      <c r="ALT46" s="318"/>
      <c r="ALU46" s="318"/>
      <c r="ALV46" s="318"/>
      <c r="ALW46" s="318"/>
    </row>
    <row r="47" spans="1:1011" s="321" customFormat="1" ht="33.6" customHeight="1">
      <c r="A47" s="329" t="s">
        <v>1550</v>
      </c>
      <c r="B47" s="324"/>
      <c r="C47" s="324"/>
      <c r="D47" s="325">
        <f>ROUND(B47+C47,0)</f>
        <v>0</v>
      </c>
      <c r="E47" s="328" t="e">
        <f t="shared" si="5"/>
        <v>#DIV/0!</v>
      </c>
      <c r="F47" s="466"/>
      <c r="G47" s="466"/>
      <c r="H47" s="318"/>
      <c r="I47" s="329" t="s">
        <v>1550</v>
      </c>
      <c r="J47" s="327"/>
      <c r="K47" s="328" t="e">
        <f t="shared" si="3"/>
        <v>#DIV/0!</v>
      </c>
      <c r="L47" s="466"/>
      <c r="M47" s="466"/>
      <c r="O47" s="329" t="s">
        <v>1557</v>
      </c>
      <c r="P47" s="330"/>
      <c r="Q47" s="328" t="e">
        <f t="shared" si="4"/>
        <v>#DIV/0!</v>
      </c>
      <c r="R47" s="471"/>
      <c r="S47" s="471"/>
      <c r="W47" s="318"/>
      <c r="X47" s="318"/>
      <c r="Y47" s="318"/>
      <c r="Z47" s="318"/>
      <c r="AA47" s="318"/>
      <c r="AB47" s="318"/>
      <c r="AC47" s="318"/>
      <c r="AD47" s="318"/>
      <c r="AE47" s="318"/>
      <c r="AF47" s="318"/>
      <c r="AG47" s="318"/>
      <c r="AH47" s="318"/>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c r="CQ47" s="318"/>
      <c r="CR47" s="318"/>
      <c r="CS47" s="318"/>
      <c r="CT47" s="318"/>
      <c r="CU47" s="318"/>
      <c r="CV47" s="318"/>
      <c r="CW47" s="318"/>
      <c r="CX47" s="318"/>
      <c r="CY47" s="318"/>
      <c r="CZ47" s="318"/>
      <c r="DA47" s="318"/>
      <c r="DB47" s="318"/>
      <c r="DC47" s="318"/>
      <c r="DD47" s="318"/>
      <c r="DE47" s="318"/>
      <c r="DF47" s="318"/>
      <c r="DG47" s="318"/>
      <c r="DH47" s="318"/>
      <c r="DI47" s="318"/>
      <c r="DJ47" s="318"/>
      <c r="DK47" s="318"/>
      <c r="DL47" s="318"/>
      <c r="DM47" s="318"/>
      <c r="DN47" s="318"/>
      <c r="DO47" s="318"/>
      <c r="DP47" s="318"/>
      <c r="DQ47" s="318"/>
      <c r="DR47" s="318"/>
      <c r="DS47" s="318"/>
      <c r="DT47" s="318"/>
      <c r="DU47" s="318"/>
      <c r="DV47" s="318"/>
      <c r="DW47" s="318"/>
      <c r="DX47" s="318"/>
      <c r="DY47" s="318"/>
      <c r="DZ47" s="318"/>
      <c r="EA47" s="318"/>
      <c r="EB47" s="318"/>
      <c r="EC47" s="318"/>
      <c r="ED47" s="318"/>
      <c r="EE47" s="318"/>
      <c r="EF47" s="318"/>
      <c r="EG47" s="318"/>
      <c r="EH47" s="318"/>
      <c r="EI47" s="318"/>
      <c r="EJ47" s="318"/>
      <c r="EK47" s="318"/>
      <c r="EL47" s="318"/>
      <c r="EM47" s="318"/>
      <c r="EN47" s="318"/>
      <c r="EO47" s="318"/>
      <c r="EP47" s="318"/>
      <c r="EQ47" s="318"/>
      <c r="ER47" s="318"/>
      <c r="ES47" s="318"/>
      <c r="ET47" s="318"/>
      <c r="EU47" s="318"/>
      <c r="EV47" s="318"/>
      <c r="EW47" s="318"/>
      <c r="EX47" s="318"/>
      <c r="EY47" s="318"/>
      <c r="EZ47" s="318"/>
      <c r="FA47" s="318"/>
      <c r="FB47" s="318"/>
      <c r="FC47" s="318"/>
      <c r="FD47" s="318"/>
      <c r="FE47" s="318"/>
      <c r="FF47" s="318"/>
      <c r="FG47" s="318"/>
      <c r="FH47" s="318"/>
      <c r="FI47" s="318"/>
      <c r="FJ47" s="318"/>
      <c r="FK47" s="318"/>
      <c r="FL47" s="318"/>
      <c r="FM47" s="318"/>
      <c r="FN47" s="318"/>
      <c r="FO47" s="318"/>
      <c r="FP47" s="318"/>
      <c r="FQ47" s="318"/>
      <c r="FR47" s="318"/>
      <c r="FS47" s="318"/>
      <c r="FT47" s="318"/>
      <c r="FU47" s="318"/>
      <c r="FV47" s="318"/>
      <c r="FW47" s="318"/>
      <c r="FX47" s="318"/>
      <c r="FY47" s="318"/>
      <c r="FZ47" s="318"/>
      <c r="GA47" s="318"/>
      <c r="GB47" s="318"/>
      <c r="GC47" s="318"/>
      <c r="GD47" s="318"/>
      <c r="GE47" s="318"/>
      <c r="GF47" s="318"/>
      <c r="GG47" s="318"/>
      <c r="GH47" s="318"/>
      <c r="GI47" s="318"/>
      <c r="GJ47" s="318"/>
      <c r="GK47" s="318"/>
      <c r="GL47" s="318"/>
      <c r="GM47" s="318"/>
      <c r="GN47" s="318"/>
      <c r="GO47" s="318"/>
      <c r="GP47" s="318"/>
      <c r="GQ47" s="318"/>
      <c r="GR47" s="318"/>
      <c r="GS47" s="318"/>
      <c r="GT47" s="318"/>
      <c r="GU47" s="318"/>
      <c r="GV47" s="318"/>
      <c r="GW47" s="318"/>
      <c r="GX47" s="318"/>
      <c r="GY47" s="318"/>
      <c r="GZ47" s="318"/>
      <c r="HA47" s="318"/>
      <c r="HB47" s="318"/>
      <c r="HC47" s="318"/>
      <c r="HD47" s="318"/>
      <c r="HE47" s="318"/>
      <c r="HF47" s="318"/>
      <c r="HG47" s="318"/>
      <c r="HH47" s="318"/>
      <c r="HI47" s="318"/>
      <c r="HJ47" s="318"/>
      <c r="HK47" s="318"/>
      <c r="HL47" s="318"/>
      <c r="HM47" s="318"/>
      <c r="HN47" s="318"/>
      <c r="HO47" s="318"/>
      <c r="HP47" s="318"/>
      <c r="HQ47" s="318"/>
      <c r="HR47" s="318"/>
      <c r="HS47" s="318"/>
      <c r="HT47" s="318"/>
      <c r="HU47" s="318"/>
      <c r="HV47" s="318"/>
      <c r="HW47" s="318"/>
      <c r="HX47" s="318"/>
      <c r="HY47" s="318"/>
      <c r="HZ47" s="318"/>
      <c r="IA47" s="318"/>
      <c r="IB47" s="318"/>
      <c r="IC47" s="318"/>
      <c r="ID47" s="318"/>
      <c r="IE47" s="318"/>
      <c r="IF47" s="318"/>
      <c r="IG47" s="318"/>
      <c r="IH47" s="318"/>
      <c r="II47" s="318"/>
      <c r="IJ47" s="318"/>
      <c r="IK47" s="318"/>
      <c r="IL47" s="318"/>
      <c r="IM47" s="318"/>
      <c r="IN47" s="318"/>
      <c r="IO47" s="318"/>
      <c r="IP47" s="318"/>
      <c r="IQ47" s="318"/>
      <c r="IR47" s="318"/>
      <c r="IS47" s="318"/>
      <c r="IT47" s="318"/>
      <c r="IU47" s="318"/>
      <c r="IV47" s="318"/>
      <c r="IW47" s="318"/>
      <c r="IX47" s="318"/>
      <c r="IY47" s="318"/>
      <c r="IZ47" s="318"/>
      <c r="JA47" s="318"/>
      <c r="JB47" s="318"/>
      <c r="JC47" s="318"/>
      <c r="JD47" s="318"/>
      <c r="JE47" s="318"/>
      <c r="JF47" s="318"/>
      <c r="JG47" s="318"/>
      <c r="JH47" s="318"/>
      <c r="JI47" s="318"/>
      <c r="JJ47" s="318"/>
      <c r="JK47" s="318"/>
      <c r="JL47" s="318"/>
      <c r="JM47" s="318"/>
      <c r="JN47" s="318"/>
      <c r="JO47" s="318"/>
      <c r="JP47" s="318"/>
      <c r="JQ47" s="318"/>
      <c r="JR47" s="318"/>
      <c r="JS47" s="318"/>
      <c r="JT47" s="318"/>
      <c r="JU47" s="318"/>
      <c r="JV47" s="318"/>
      <c r="JW47" s="318"/>
      <c r="JX47" s="318"/>
      <c r="JY47" s="318"/>
      <c r="JZ47" s="318"/>
      <c r="KA47" s="318"/>
      <c r="KB47" s="318"/>
      <c r="KC47" s="318"/>
      <c r="KD47" s="318"/>
      <c r="KE47" s="318"/>
      <c r="KF47" s="318"/>
      <c r="KG47" s="318"/>
      <c r="KH47" s="318"/>
      <c r="KI47" s="318"/>
      <c r="KJ47" s="318"/>
      <c r="KK47" s="318"/>
      <c r="KL47" s="318"/>
      <c r="KM47" s="318"/>
      <c r="KN47" s="318"/>
      <c r="KO47" s="318"/>
      <c r="KP47" s="318"/>
      <c r="KQ47" s="318"/>
      <c r="KR47" s="318"/>
      <c r="KS47" s="318"/>
      <c r="KT47" s="318"/>
      <c r="KU47" s="318"/>
      <c r="KV47" s="318"/>
      <c r="KW47" s="318"/>
      <c r="KX47" s="318"/>
      <c r="KY47" s="318"/>
      <c r="KZ47" s="318"/>
      <c r="LA47" s="318"/>
      <c r="LB47" s="318"/>
      <c r="LC47" s="318"/>
      <c r="LD47" s="318"/>
      <c r="LE47" s="318"/>
      <c r="LF47" s="318"/>
      <c r="LG47" s="318"/>
      <c r="LH47" s="318"/>
      <c r="LI47" s="318"/>
      <c r="LJ47" s="318"/>
      <c r="LK47" s="318"/>
      <c r="LL47" s="318"/>
      <c r="LM47" s="318"/>
      <c r="LN47" s="318"/>
      <c r="LO47" s="318"/>
      <c r="LP47" s="318"/>
      <c r="LQ47" s="318"/>
      <c r="LR47" s="318"/>
      <c r="LS47" s="318"/>
      <c r="LT47" s="318"/>
      <c r="LU47" s="318"/>
      <c r="LV47" s="318"/>
      <c r="LW47" s="318"/>
      <c r="LX47" s="318"/>
      <c r="LY47" s="318"/>
      <c r="LZ47" s="318"/>
      <c r="MA47" s="318"/>
      <c r="MB47" s="318"/>
      <c r="MC47" s="318"/>
      <c r="MD47" s="318"/>
      <c r="ME47" s="318"/>
      <c r="MF47" s="318"/>
      <c r="MG47" s="318"/>
      <c r="MH47" s="318"/>
      <c r="MI47" s="318"/>
      <c r="MJ47" s="318"/>
      <c r="MK47" s="318"/>
      <c r="ML47" s="318"/>
      <c r="MM47" s="318"/>
      <c r="MN47" s="318"/>
      <c r="MO47" s="318"/>
      <c r="MP47" s="318"/>
      <c r="MQ47" s="318"/>
      <c r="MR47" s="318"/>
      <c r="MS47" s="318"/>
      <c r="MT47" s="318"/>
      <c r="MU47" s="318"/>
      <c r="MV47" s="318"/>
      <c r="MW47" s="318"/>
      <c r="MX47" s="318"/>
      <c r="MY47" s="318"/>
      <c r="MZ47" s="318"/>
      <c r="NA47" s="318"/>
      <c r="NB47" s="318"/>
      <c r="NC47" s="318"/>
      <c r="ND47" s="318"/>
      <c r="NE47" s="318"/>
      <c r="NF47" s="318"/>
      <c r="NG47" s="318"/>
      <c r="NH47" s="318"/>
      <c r="NI47" s="318"/>
      <c r="NJ47" s="318"/>
      <c r="NK47" s="318"/>
      <c r="NL47" s="318"/>
      <c r="NM47" s="318"/>
      <c r="NN47" s="318"/>
      <c r="NO47" s="318"/>
      <c r="NP47" s="318"/>
      <c r="NQ47" s="318"/>
      <c r="NR47" s="318"/>
      <c r="NS47" s="318"/>
      <c r="NT47" s="318"/>
      <c r="NU47" s="318"/>
      <c r="NV47" s="318"/>
      <c r="NW47" s="318"/>
      <c r="NX47" s="318"/>
      <c r="NY47" s="318"/>
      <c r="NZ47" s="318"/>
      <c r="OA47" s="318"/>
      <c r="OB47" s="318"/>
      <c r="OC47" s="318"/>
      <c r="OD47" s="318"/>
      <c r="OE47" s="318"/>
      <c r="OF47" s="318"/>
      <c r="OG47" s="318"/>
      <c r="OH47" s="318"/>
      <c r="OI47" s="318"/>
      <c r="OJ47" s="318"/>
      <c r="OK47" s="318"/>
      <c r="OL47" s="318"/>
      <c r="OM47" s="318"/>
      <c r="ON47" s="318"/>
      <c r="OO47" s="318"/>
      <c r="OP47" s="318"/>
      <c r="OQ47" s="318"/>
      <c r="OR47" s="318"/>
      <c r="OS47" s="318"/>
      <c r="OT47" s="318"/>
      <c r="OU47" s="318"/>
      <c r="OV47" s="318"/>
      <c r="OW47" s="318"/>
      <c r="OX47" s="318"/>
      <c r="OY47" s="318"/>
      <c r="OZ47" s="318"/>
      <c r="PA47" s="318"/>
      <c r="PB47" s="318"/>
      <c r="PC47" s="318"/>
      <c r="PD47" s="318"/>
      <c r="PE47" s="318"/>
      <c r="PF47" s="318"/>
      <c r="PG47" s="318"/>
      <c r="PH47" s="318"/>
      <c r="PI47" s="318"/>
      <c r="PJ47" s="318"/>
      <c r="PK47" s="318"/>
      <c r="PL47" s="318"/>
      <c r="PM47" s="318"/>
      <c r="PN47" s="318"/>
      <c r="PO47" s="318"/>
      <c r="PP47" s="318"/>
      <c r="PQ47" s="318"/>
      <c r="PR47" s="318"/>
      <c r="PS47" s="318"/>
      <c r="PT47" s="318"/>
      <c r="PU47" s="318"/>
      <c r="PV47" s="318"/>
      <c r="PW47" s="318"/>
      <c r="PX47" s="318"/>
      <c r="PY47" s="318"/>
      <c r="PZ47" s="318"/>
      <c r="QA47" s="318"/>
      <c r="QB47" s="318"/>
      <c r="QC47" s="318"/>
      <c r="QD47" s="318"/>
      <c r="QE47" s="318"/>
      <c r="QF47" s="318"/>
      <c r="QG47" s="318"/>
      <c r="QH47" s="318"/>
      <c r="QI47" s="318"/>
      <c r="QJ47" s="318"/>
      <c r="QK47" s="318"/>
      <c r="QL47" s="318"/>
      <c r="QM47" s="318"/>
      <c r="QN47" s="318"/>
      <c r="QO47" s="318"/>
      <c r="QP47" s="318"/>
      <c r="QQ47" s="318"/>
      <c r="QR47" s="318"/>
      <c r="QS47" s="318"/>
      <c r="QT47" s="318"/>
      <c r="QU47" s="318"/>
      <c r="QV47" s="318"/>
      <c r="QW47" s="318"/>
      <c r="QX47" s="318"/>
      <c r="QY47" s="318"/>
      <c r="QZ47" s="318"/>
      <c r="RA47" s="318"/>
      <c r="RB47" s="318"/>
      <c r="RC47" s="318"/>
      <c r="RD47" s="318"/>
      <c r="RE47" s="318"/>
      <c r="RF47" s="318"/>
      <c r="RG47" s="318"/>
      <c r="RH47" s="318"/>
      <c r="RI47" s="318"/>
      <c r="RJ47" s="318"/>
      <c r="RK47" s="318"/>
      <c r="RL47" s="318"/>
      <c r="RM47" s="318"/>
      <c r="RN47" s="318"/>
      <c r="RO47" s="318"/>
      <c r="RP47" s="318"/>
      <c r="RQ47" s="318"/>
      <c r="RR47" s="318"/>
      <c r="RS47" s="318"/>
      <c r="RT47" s="318"/>
      <c r="RU47" s="318"/>
      <c r="RV47" s="318"/>
      <c r="RW47" s="318"/>
      <c r="RX47" s="318"/>
      <c r="RY47" s="318"/>
      <c r="RZ47" s="318"/>
      <c r="SA47" s="318"/>
      <c r="SB47" s="318"/>
      <c r="SC47" s="318"/>
      <c r="SD47" s="318"/>
      <c r="SE47" s="318"/>
      <c r="SF47" s="318"/>
      <c r="SG47" s="318"/>
      <c r="SH47" s="318"/>
      <c r="SI47" s="318"/>
      <c r="SJ47" s="318"/>
      <c r="SK47" s="318"/>
      <c r="SL47" s="318"/>
      <c r="SM47" s="318"/>
      <c r="SN47" s="318"/>
      <c r="SO47" s="318"/>
      <c r="SP47" s="318"/>
      <c r="SQ47" s="318"/>
      <c r="SR47" s="318"/>
      <c r="SS47" s="318"/>
      <c r="ST47" s="318"/>
      <c r="SU47" s="318"/>
      <c r="SV47" s="318"/>
      <c r="SW47" s="318"/>
      <c r="SX47" s="318"/>
      <c r="SY47" s="318"/>
      <c r="SZ47" s="318"/>
      <c r="TA47" s="318"/>
      <c r="TB47" s="318"/>
      <c r="TC47" s="318"/>
      <c r="TD47" s="318"/>
      <c r="TE47" s="318"/>
      <c r="TF47" s="318"/>
      <c r="TG47" s="318"/>
      <c r="TH47" s="318"/>
      <c r="TI47" s="318"/>
      <c r="TJ47" s="318"/>
      <c r="TK47" s="318"/>
      <c r="TL47" s="318"/>
      <c r="TM47" s="318"/>
      <c r="TN47" s="318"/>
      <c r="TO47" s="318"/>
      <c r="TP47" s="318"/>
      <c r="TQ47" s="318"/>
      <c r="TR47" s="318"/>
      <c r="TS47" s="318"/>
      <c r="TT47" s="318"/>
      <c r="TU47" s="318"/>
      <c r="TV47" s="318"/>
      <c r="TW47" s="318"/>
      <c r="TX47" s="318"/>
      <c r="TY47" s="318"/>
      <c r="TZ47" s="318"/>
      <c r="UA47" s="318"/>
      <c r="UB47" s="318"/>
      <c r="UC47" s="318"/>
      <c r="UD47" s="318"/>
      <c r="UE47" s="318"/>
      <c r="UF47" s="318"/>
      <c r="UG47" s="318"/>
      <c r="UH47" s="318"/>
      <c r="UI47" s="318"/>
      <c r="UJ47" s="318"/>
      <c r="UK47" s="318"/>
      <c r="UL47" s="318"/>
      <c r="UM47" s="318"/>
      <c r="UN47" s="318"/>
      <c r="UO47" s="318"/>
      <c r="UP47" s="318"/>
      <c r="UQ47" s="318"/>
      <c r="UR47" s="318"/>
      <c r="US47" s="318"/>
      <c r="UT47" s="318"/>
      <c r="UU47" s="318"/>
      <c r="UV47" s="318"/>
      <c r="UW47" s="318"/>
      <c r="UX47" s="318"/>
      <c r="UY47" s="318"/>
      <c r="UZ47" s="318"/>
      <c r="VA47" s="318"/>
      <c r="VB47" s="318"/>
      <c r="VC47" s="318"/>
      <c r="VD47" s="318"/>
      <c r="VE47" s="318"/>
      <c r="VF47" s="318"/>
      <c r="VG47" s="318"/>
      <c r="VH47" s="318"/>
      <c r="VI47" s="318"/>
      <c r="VJ47" s="318"/>
      <c r="VK47" s="318"/>
      <c r="VL47" s="318"/>
      <c r="VM47" s="318"/>
      <c r="VN47" s="318"/>
      <c r="VO47" s="318"/>
      <c r="VP47" s="318"/>
      <c r="VQ47" s="318"/>
      <c r="VR47" s="318"/>
      <c r="VS47" s="318"/>
      <c r="VT47" s="318"/>
      <c r="VU47" s="318"/>
      <c r="VV47" s="318"/>
      <c r="VW47" s="318"/>
      <c r="VX47" s="318"/>
      <c r="VY47" s="318"/>
      <c r="VZ47" s="318"/>
      <c r="WA47" s="318"/>
      <c r="WB47" s="318"/>
      <c r="WC47" s="318"/>
      <c r="WD47" s="318"/>
      <c r="WE47" s="318"/>
      <c r="WF47" s="318"/>
      <c r="WG47" s="318"/>
      <c r="WH47" s="318"/>
      <c r="WI47" s="318"/>
      <c r="WJ47" s="318"/>
      <c r="WK47" s="318"/>
      <c r="WL47" s="318"/>
      <c r="WM47" s="318"/>
      <c r="WN47" s="318"/>
      <c r="WO47" s="318"/>
      <c r="WP47" s="318"/>
      <c r="WQ47" s="318"/>
      <c r="WR47" s="318"/>
      <c r="WS47" s="318"/>
      <c r="WT47" s="318"/>
      <c r="WU47" s="318"/>
      <c r="WV47" s="318"/>
      <c r="WW47" s="318"/>
      <c r="WX47" s="318"/>
      <c r="WY47" s="318"/>
      <c r="WZ47" s="318"/>
      <c r="XA47" s="318"/>
      <c r="XB47" s="318"/>
      <c r="XC47" s="318"/>
      <c r="XD47" s="318"/>
      <c r="XE47" s="318"/>
      <c r="XF47" s="318"/>
      <c r="XG47" s="318"/>
      <c r="XH47" s="318"/>
      <c r="XI47" s="318"/>
      <c r="XJ47" s="318"/>
      <c r="XK47" s="318"/>
      <c r="XL47" s="318"/>
      <c r="XM47" s="318"/>
      <c r="XN47" s="318"/>
      <c r="XO47" s="318"/>
      <c r="XP47" s="318"/>
      <c r="XQ47" s="318"/>
      <c r="XR47" s="318"/>
      <c r="XS47" s="318"/>
      <c r="XT47" s="318"/>
      <c r="XU47" s="318"/>
      <c r="XV47" s="318"/>
      <c r="XW47" s="318"/>
      <c r="XX47" s="318"/>
      <c r="XY47" s="318"/>
      <c r="XZ47" s="318"/>
      <c r="YA47" s="318"/>
      <c r="YB47" s="318"/>
      <c r="YC47" s="318"/>
      <c r="YD47" s="318"/>
      <c r="YE47" s="318"/>
      <c r="YF47" s="318"/>
      <c r="YG47" s="318"/>
      <c r="YH47" s="318"/>
      <c r="YI47" s="318"/>
      <c r="YJ47" s="318"/>
      <c r="YK47" s="318"/>
      <c r="YL47" s="318"/>
      <c r="YM47" s="318"/>
      <c r="YN47" s="318"/>
      <c r="YO47" s="318"/>
      <c r="YP47" s="318"/>
      <c r="YQ47" s="318"/>
      <c r="YR47" s="318"/>
      <c r="YS47" s="318"/>
      <c r="YT47" s="318"/>
      <c r="YU47" s="318"/>
      <c r="YV47" s="318"/>
      <c r="YW47" s="318"/>
      <c r="YX47" s="318"/>
      <c r="YY47" s="318"/>
      <c r="YZ47" s="318"/>
      <c r="ZA47" s="318"/>
      <c r="ZB47" s="318"/>
      <c r="ZC47" s="318"/>
      <c r="ZD47" s="318"/>
      <c r="ZE47" s="318"/>
      <c r="ZF47" s="318"/>
      <c r="ZG47" s="318"/>
      <c r="ZH47" s="318"/>
      <c r="ZI47" s="318"/>
      <c r="ZJ47" s="318"/>
      <c r="ZK47" s="318"/>
      <c r="ZL47" s="318"/>
      <c r="ZM47" s="318"/>
      <c r="ZN47" s="318"/>
      <c r="ZO47" s="318"/>
      <c r="ZP47" s="318"/>
      <c r="ZQ47" s="318"/>
      <c r="ZR47" s="318"/>
      <c r="ZS47" s="318"/>
      <c r="ZT47" s="318"/>
      <c r="ZU47" s="318"/>
      <c r="ZV47" s="318"/>
      <c r="ZW47" s="318"/>
      <c r="ZX47" s="318"/>
      <c r="ZY47" s="318"/>
      <c r="ZZ47" s="318"/>
      <c r="AAA47" s="318"/>
      <c r="AAB47" s="318"/>
      <c r="AAC47" s="318"/>
      <c r="AAD47" s="318"/>
      <c r="AAE47" s="318"/>
      <c r="AAF47" s="318"/>
      <c r="AAG47" s="318"/>
      <c r="AAH47" s="318"/>
      <c r="AAI47" s="318"/>
      <c r="AAJ47" s="318"/>
      <c r="AAK47" s="318"/>
      <c r="AAL47" s="318"/>
      <c r="AAM47" s="318"/>
      <c r="AAN47" s="318"/>
      <c r="AAO47" s="318"/>
      <c r="AAP47" s="318"/>
      <c r="AAQ47" s="318"/>
      <c r="AAR47" s="318"/>
      <c r="AAS47" s="318"/>
      <c r="AAT47" s="318"/>
      <c r="AAU47" s="318"/>
      <c r="AAV47" s="318"/>
      <c r="AAW47" s="318"/>
      <c r="AAX47" s="318"/>
      <c r="AAY47" s="318"/>
      <c r="AAZ47" s="318"/>
      <c r="ABA47" s="318"/>
      <c r="ABB47" s="318"/>
      <c r="ABC47" s="318"/>
      <c r="ABD47" s="318"/>
      <c r="ABE47" s="318"/>
      <c r="ABF47" s="318"/>
      <c r="ABG47" s="318"/>
      <c r="ABH47" s="318"/>
      <c r="ABI47" s="318"/>
      <c r="ABJ47" s="318"/>
      <c r="ABK47" s="318"/>
      <c r="ABL47" s="318"/>
      <c r="ABM47" s="318"/>
      <c r="ABN47" s="318"/>
      <c r="ABO47" s="318"/>
      <c r="ABP47" s="318"/>
      <c r="ABQ47" s="318"/>
      <c r="ABR47" s="318"/>
      <c r="ABS47" s="318"/>
      <c r="ABT47" s="318"/>
      <c r="ABU47" s="318"/>
      <c r="ABV47" s="318"/>
      <c r="ABW47" s="318"/>
      <c r="ABX47" s="318"/>
      <c r="ABY47" s="318"/>
      <c r="ABZ47" s="318"/>
      <c r="ACA47" s="318"/>
      <c r="ACB47" s="318"/>
      <c r="ACC47" s="318"/>
      <c r="ACD47" s="318"/>
      <c r="ACE47" s="318"/>
      <c r="ACF47" s="318"/>
      <c r="ACG47" s="318"/>
      <c r="ACH47" s="318"/>
      <c r="ACI47" s="318"/>
      <c r="ACJ47" s="318"/>
      <c r="ACK47" s="318"/>
      <c r="ACL47" s="318"/>
      <c r="ACM47" s="318"/>
      <c r="ACN47" s="318"/>
      <c r="ACO47" s="318"/>
      <c r="ACP47" s="318"/>
      <c r="ACQ47" s="318"/>
      <c r="ACR47" s="318"/>
      <c r="ACS47" s="318"/>
      <c r="ACT47" s="318"/>
      <c r="ACU47" s="318"/>
      <c r="ACV47" s="318"/>
      <c r="ACW47" s="318"/>
      <c r="ACX47" s="318"/>
      <c r="ACY47" s="318"/>
      <c r="ACZ47" s="318"/>
      <c r="ADA47" s="318"/>
      <c r="ADB47" s="318"/>
      <c r="ADC47" s="318"/>
      <c r="ADD47" s="318"/>
      <c r="ADE47" s="318"/>
      <c r="ADF47" s="318"/>
      <c r="ADG47" s="318"/>
      <c r="ADH47" s="318"/>
      <c r="ADI47" s="318"/>
      <c r="ADJ47" s="318"/>
      <c r="ADK47" s="318"/>
      <c r="ADL47" s="318"/>
      <c r="ADM47" s="318"/>
      <c r="ADN47" s="318"/>
      <c r="ADO47" s="318"/>
      <c r="ADP47" s="318"/>
      <c r="ADQ47" s="318"/>
      <c r="ADR47" s="318"/>
      <c r="ADS47" s="318"/>
      <c r="ADT47" s="318"/>
      <c r="ADU47" s="318"/>
      <c r="ADV47" s="318"/>
      <c r="ADW47" s="318"/>
      <c r="ADX47" s="318"/>
      <c r="ADY47" s="318"/>
      <c r="ADZ47" s="318"/>
      <c r="AEA47" s="318"/>
      <c r="AEB47" s="318"/>
      <c r="AEC47" s="318"/>
      <c r="AED47" s="318"/>
      <c r="AEE47" s="318"/>
      <c r="AEF47" s="318"/>
      <c r="AEG47" s="318"/>
      <c r="AEH47" s="318"/>
      <c r="AEI47" s="318"/>
      <c r="AEJ47" s="318"/>
      <c r="AEK47" s="318"/>
      <c r="AEL47" s="318"/>
      <c r="AEM47" s="318"/>
      <c r="AEN47" s="318"/>
      <c r="AEO47" s="318"/>
      <c r="AEP47" s="318"/>
      <c r="AEQ47" s="318"/>
      <c r="AER47" s="318"/>
      <c r="AES47" s="318"/>
      <c r="AET47" s="318"/>
      <c r="AEU47" s="318"/>
      <c r="AEV47" s="318"/>
      <c r="AEW47" s="318"/>
      <c r="AEX47" s="318"/>
      <c r="AEY47" s="318"/>
      <c r="AEZ47" s="318"/>
      <c r="AFA47" s="318"/>
      <c r="AFB47" s="318"/>
      <c r="AFC47" s="318"/>
      <c r="AFD47" s="318"/>
      <c r="AFE47" s="318"/>
      <c r="AFF47" s="318"/>
      <c r="AFG47" s="318"/>
      <c r="AFH47" s="318"/>
      <c r="AFI47" s="318"/>
      <c r="AFJ47" s="318"/>
      <c r="AFK47" s="318"/>
      <c r="AFL47" s="318"/>
      <c r="AFM47" s="318"/>
      <c r="AFN47" s="318"/>
      <c r="AFO47" s="318"/>
      <c r="AFP47" s="318"/>
      <c r="AFQ47" s="318"/>
      <c r="AFR47" s="318"/>
      <c r="AFS47" s="318"/>
      <c r="AFT47" s="318"/>
      <c r="AFU47" s="318"/>
      <c r="AFV47" s="318"/>
      <c r="AFW47" s="318"/>
      <c r="AFX47" s="318"/>
      <c r="AFY47" s="318"/>
      <c r="AFZ47" s="318"/>
      <c r="AGA47" s="318"/>
      <c r="AGB47" s="318"/>
      <c r="AGC47" s="318"/>
      <c r="AGD47" s="318"/>
      <c r="AGE47" s="318"/>
      <c r="AGF47" s="318"/>
      <c r="AGG47" s="318"/>
      <c r="AGH47" s="318"/>
      <c r="AGI47" s="318"/>
      <c r="AGJ47" s="318"/>
      <c r="AGK47" s="318"/>
      <c r="AGL47" s="318"/>
      <c r="AGM47" s="318"/>
      <c r="AGN47" s="318"/>
      <c r="AGO47" s="318"/>
      <c r="AGP47" s="318"/>
      <c r="AGQ47" s="318"/>
      <c r="AGR47" s="318"/>
      <c r="AGS47" s="318"/>
      <c r="AGT47" s="318"/>
      <c r="AGU47" s="318"/>
      <c r="AGV47" s="318"/>
      <c r="AGW47" s="318"/>
      <c r="AGX47" s="318"/>
      <c r="AGY47" s="318"/>
      <c r="AGZ47" s="318"/>
      <c r="AHA47" s="318"/>
      <c r="AHB47" s="318"/>
      <c r="AHC47" s="318"/>
      <c r="AHD47" s="318"/>
      <c r="AHE47" s="318"/>
      <c r="AHF47" s="318"/>
      <c r="AHG47" s="318"/>
      <c r="AHH47" s="318"/>
      <c r="AHI47" s="318"/>
      <c r="AHJ47" s="318"/>
      <c r="AHK47" s="318"/>
      <c r="AHL47" s="318"/>
      <c r="AHM47" s="318"/>
      <c r="AHN47" s="318"/>
      <c r="AHO47" s="318"/>
      <c r="AHP47" s="318"/>
      <c r="AHQ47" s="318"/>
      <c r="AHR47" s="318"/>
      <c r="AHS47" s="318"/>
      <c r="AHT47" s="318"/>
      <c r="AHU47" s="318"/>
      <c r="AHV47" s="318"/>
      <c r="AHW47" s="318"/>
      <c r="AHX47" s="318"/>
      <c r="AHY47" s="318"/>
      <c r="AHZ47" s="318"/>
      <c r="AIA47" s="318"/>
      <c r="AIB47" s="318"/>
      <c r="AIC47" s="318"/>
      <c r="AID47" s="318"/>
      <c r="AIE47" s="318"/>
      <c r="AIF47" s="318"/>
      <c r="AIG47" s="318"/>
      <c r="AIH47" s="318"/>
      <c r="AII47" s="318"/>
      <c r="AIJ47" s="318"/>
      <c r="AIK47" s="318"/>
      <c r="AIL47" s="318"/>
      <c r="AIM47" s="318"/>
      <c r="AIN47" s="318"/>
      <c r="AIO47" s="318"/>
      <c r="AIP47" s="318"/>
      <c r="AIQ47" s="318"/>
      <c r="AIR47" s="318"/>
      <c r="AIS47" s="318"/>
      <c r="AIT47" s="318"/>
      <c r="AIU47" s="318"/>
      <c r="AIV47" s="318"/>
      <c r="AIW47" s="318"/>
      <c r="AIX47" s="318"/>
      <c r="AIY47" s="318"/>
      <c r="AIZ47" s="318"/>
      <c r="AJA47" s="318"/>
      <c r="AJB47" s="318"/>
      <c r="AJC47" s="318"/>
      <c r="AJD47" s="318"/>
      <c r="AJE47" s="318"/>
      <c r="AJF47" s="318"/>
      <c r="AJG47" s="318"/>
      <c r="AJH47" s="318"/>
      <c r="AJI47" s="318"/>
      <c r="AJJ47" s="318"/>
      <c r="AJK47" s="318"/>
      <c r="AJL47" s="318"/>
      <c r="AJM47" s="318"/>
      <c r="AJN47" s="318"/>
      <c r="AJO47" s="318"/>
      <c r="AJP47" s="318"/>
      <c r="AJQ47" s="318"/>
      <c r="AJR47" s="318"/>
      <c r="AJS47" s="318"/>
      <c r="AJT47" s="318"/>
      <c r="AJU47" s="318"/>
      <c r="AJV47" s="318"/>
      <c r="AJW47" s="318"/>
      <c r="AJX47" s="318"/>
      <c r="AJY47" s="318"/>
      <c r="AJZ47" s="318"/>
      <c r="AKA47" s="318"/>
      <c r="AKB47" s="318"/>
      <c r="AKC47" s="318"/>
      <c r="AKD47" s="318"/>
      <c r="AKE47" s="318"/>
      <c r="AKF47" s="318"/>
      <c r="AKG47" s="318"/>
      <c r="AKH47" s="318"/>
      <c r="AKI47" s="318"/>
      <c r="AKJ47" s="318"/>
      <c r="AKK47" s="318"/>
      <c r="AKL47" s="318"/>
      <c r="AKM47" s="318"/>
      <c r="AKN47" s="318"/>
      <c r="AKO47" s="318"/>
      <c r="AKP47" s="318"/>
      <c r="AKQ47" s="318"/>
      <c r="AKR47" s="318"/>
      <c r="AKS47" s="318"/>
      <c r="AKT47" s="318"/>
      <c r="AKU47" s="318"/>
      <c r="AKV47" s="318"/>
      <c r="AKW47" s="318"/>
      <c r="AKX47" s="318"/>
      <c r="AKY47" s="318"/>
      <c r="AKZ47" s="318"/>
      <c r="ALA47" s="318"/>
      <c r="ALB47" s="318"/>
      <c r="ALC47" s="318"/>
      <c r="ALD47" s="318"/>
      <c r="ALE47" s="318"/>
      <c r="ALF47" s="318"/>
      <c r="ALG47" s="318"/>
      <c r="ALH47" s="318"/>
      <c r="ALI47" s="318"/>
      <c r="ALJ47" s="318"/>
      <c r="ALK47" s="318"/>
      <c r="ALL47" s="318"/>
      <c r="ALM47" s="318"/>
      <c r="ALN47" s="318"/>
      <c r="ALO47" s="318"/>
      <c r="ALP47" s="318"/>
      <c r="ALQ47" s="318"/>
      <c r="ALR47" s="318"/>
      <c r="ALS47" s="318"/>
      <c r="ALT47" s="318"/>
      <c r="ALU47" s="318"/>
      <c r="ALV47" s="318"/>
      <c r="ALW47" s="318"/>
    </row>
    <row r="48" spans="1:1011" s="321" customFormat="1" ht="31.5">
      <c r="A48" s="329" t="s">
        <v>1553</v>
      </c>
      <c r="B48" s="324"/>
      <c r="C48" s="324"/>
      <c r="D48" s="325">
        <f t="shared" ref="D48:D50" si="6">ROUND(B48+C48,0)</f>
        <v>0</v>
      </c>
      <c r="E48" s="328" t="e">
        <f t="shared" si="5"/>
        <v>#DIV/0!</v>
      </c>
      <c r="F48" s="466"/>
      <c r="G48" s="466"/>
      <c r="H48" s="318"/>
      <c r="I48" s="329" t="s">
        <v>1553</v>
      </c>
      <c r="J48" s="327"/>
      <c r="K48" s="328" t="e">
        <f t="shared" si="3"/>
        <v>#DIV/0!</v>
      </c>
      <c r="L48" s="466"/>
      <c r="M48" s="466"/>
      <c r="O48" s="331" t="s">
        <v>1558</v>
      </c>
      <c r="P48" s="337">
        <f>SUM(P44:P47)</f>
        <v>0</v>
      </c>
      <c r="Q48" s="334" t="e">
        <f t="shared" si="4"/>
        <v>#DIV/0!</v>
      </c>
      <c r="R48" s="470"/>
      <c r="S48" s="470"/>
      <c r="W48" s="318"/>
      <c r="X48" s="318"/>
      <c r="Y48" s="318"/>
      <c r="Z48" s="318"/>
      <c r="AA48" s="318"/>
      <c r="AB48" s="318"/>
      <c r="AC48" s="318"/>
      <c r="AD48" s="318"/>
      <c r="AE48" s="318"/>
      <c r="AF48" s="318"/>
      <c r="AG48" s="318"/>
      <c r="AH48" s="318"/>
      <c r="AI48" s="318"/>
      <c r="AJ48" s="318"/>
      <c r="AK48" s="318"/>
      <c r="AL48" s="318"/>
      <c r="AM48" s="318"/>
      <c r="AN48" s="318"/>
      <c r="AO48" s="318"/>
      <c r="AP48" s="318"/>
      <c r="AQ48" s="318"/>
      <c r="AR48" s="318"/>
      <c r="AS48" s="318"/>
      <c r="AT48" s="318"/>
      <c r="AU48" s="318"/>
      <c r="AV48" s="318"/>
      <c r="AW48" s="318"/>
      <c r="AX48" s="318"/>
      <c r="AY48" s="318"/>
      <c r="AZ48" s="318"/>
      <c r="BA48" s="318"/>
      <c r="BB48" s="318"/>
      <c r="BC48" s="318"/>
      <c r="BD48" s="318"/>
      <c r="BE48" s="318"/>
      <c r="BF48" s="318"/>
      <c r="BG48" s="318"/>
      <c r="BH48" s="318"/>
      <c r="BI48" s="318"/>
      <c r="BJ48" s="318"/>
      <c r="BK48" s="318"/>
      <c r="BL48" s="318"/>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18"/>
      <c r="CP48" s="318"/>
      <c r="CQ48" s="318"/>
      <c r="CR48" s="318"/>
      <c r="CS48" s="318"/>
      <c r="CT48" s="318"/>
      <c r="CU48" s="318"/>
      <c r="CV48" s="318"/>
      <c r="CW48" s="318"/>
      <c r="CX48" s="318"/>
      <c r="CY48" s="318"/>
      <c r="CZ48" s="318"/>
      <c r="DA48" s="318"/>
      <c r="DB48" s="318"/>
      <c r="DC48" s="318"/>
      <c r="DD48" s="318"/>
      <c r="DE48" s="318"/>
      <c r="DF48" s="318"/>
      <c r="DG48" s="318"/>
      <c r="DH48" s="318"/>
      <c r="DI48" s="318"/>
      <c r="DJ48" s="318"/>
      <c r="DK48" s="318"/>
      <c r="DL48" s="318"/>
      <c r="DM48" s="318"/>
      <c r="DN48" s="318"/>
      <c r="DO48" s="318"/>
      <c r="DP48" s="318"/>
      <c r="DQ48" s="318"/>
      <c r="DR48" s="318"/>
      <c r="DS48" s="318"/>
      <c r="DT48" s="318"/>
      <c r="DU48" s="318"/>
      <c r="DV48" s="318"/>
      <c r="DW48" s="318"/>
      <c r="DX48" s="318"/>
      <c r="DY48" s="318"/>
      <c r="DZ48" s="318"/>
      <c r="EA48" s="318"/>
      <c r="EB48" s="318"/>
      <c r="EC48" s="318"/>
      <c r="ED48" s="318"/>
      <c r="EE48" s="318"/>
      <c r="EF48" s="318"/>
      <c r="EG48" s="318"/>
      <c r="EH48" s="318"/>
      <c r="EI48" s="318"/>
      <c r="EJ48" s="318"/>
      <c r="EK48" s="318"/>
      <c r="EL48" s="318"/>
      <c r="EM48" s="318"/>
      <c r="EN48" s="318"/>
      <c r="EO48" s="318"/>
      <c r="EP48" s="318"/>
      <c r="EQ48" s="318"/>
      <c r="ER48" s="318"/>
      <c r="ES48" s="318"/>
      <c r="ET48" s="318"/>
      <c r="EU48" s="318"/>
      <c r="EV48" s="318"/>
      <c r="EW48" s="318"/>
      <c r="EX48" s="318"/>
      <c r="EY48" s="318"/>
      <c r="EZ48" s="318"/>
      <c r="FA48" s="318"/>
      <c r="FB48" s="318"/>
      <c r="FC48" s="318"/>
      <c r="FD48" s="318"/>
      <c r="FE48" s="318"/>
      <c r="FF48" s="318"/>
      <c r="FG48" s="318"/>
      <c r="FH48" s="318"/>
      <c r="FI48" s="318"/>
      <c r="FJ48" s="318"/>
      <c r="FK48" s="318"/>
      <c r="FL48" s="318"/>
      <c r="FM48" s="318"/>
      <c r="FN48" s="318"/>
      <c r="FO48" s="318"/>
      <c r="FP48" s="318"/>
      <c r="FQ48" s="318"/>
      <c r="FR48" s="318"/>
      <c r="FS48" s="318"/>
      <c r="FT48" s="318"/>
      <c r="FU48" s="318"/>
      <c r="FV48" s="318"/>
      <c r="FW48" s="318"/>
      <c r="FX48" s="318"/>
      <c r="FY48" s="318"/>
      <c r="FZ48" s="318"/>
      <c r="GA48" s="318"/>
      <c r="GB48" s="318"/>
      <c r="GC48" s="318"/>
      <c r="GD48" s="318"/>
      <c r="GE48" s="318"/>
      <c r="GF48" s="318"/>
      <c r="GG48" s="318"/>
      <c r="GH48" s="318"/>
      <c r="GI48" s="318"/>
      <c r="GJ48" s="318"/>
      <c r="GK48" s="318"/>
      <c r="GL48" s="318"/>
      <c r="GM48" s="318"/>
      <c r="GN48" s="318"/>
      <c r="GO48" s="318"/>
      <c r="GP48" s="318"/>
      <c r="GQ48" s="318"/>
      <c r="GR48" s="318"/>
      <c r="GS48" s="318"/>
      <c r="GT48" s="318"/>
      <c r="GU48" s="318"/>
      <c r="GV48" s="318"/>
      <c r="GW48" s="318"/>
      <c r="GX48" s="318"/>
      <c r="GY48" s="318"/>
      <c r="GZ48" s="318"/>
      <c r="HA48" s="318"/>
      <c r="HB48" s="318"/>
      <c r="HC48" s="318"/>
      <c r="HD48" s="318"/>
      <c r="HE48" s="318"/>
      <c r="HF48" s="318"/>
      <c r="HG48" s="318"/>
      <c r="HH48" s="318"/>
      <c r="HI48" s="318"/>
      <c r="HJ48" s="318"/>
      <c r="HK48" s="318"/>
      <c r="HL48" s="318"/>
      <c r="HM48" s="318"/>
      <c r="HN48" s="318"/>
      <c r="HO48" s="318"/>
      <c r="HP48" s="318"/>
      <c r="HQ48" s="318"/>
      <c r="HR48" s="318"/>
      <c r="HS48" s="318"/>
      <c r="HT48" s="318"/>
      <c r="HU48" s="318"/>
      <c r="HV48" s="318"/>
      <c r="HW48" s="318"/>
      <c r="HX48" s="318"/>
      <c r="HY48" s="318"/>
      <c r="HZ48" s="318"/>
      <c r="IA48" s="318"/>
      <c r="IB48" s="318"/>
      <c r="IC48" s="318"/>
      <c r="ID48" s="318"/>
      <c r="IE48" s="318"/>
      <c r="IF48" s="318"/>
      <c r="IG48" s="318"/>
      <c r="IH48" s="318"/>
      <c r="II48" s="318"/>
      <c r="IJ48" s="318"/>
      <c r="IK48" s="318"/>
      <c r="IL48" s="318"/>
      <c r="IM48" s="318"/>
      <c r="IN48" s="318"/>
      <c r="IO48" s="318"/>
      <c r="IP48" s="318"/>
      <c r="IQ48" s="318"/>
      <c r="IR48" s="318"/>
      <c r="IS48" s="318"/>
      <c r="IT48" s="318"/>
      <c r="IU48" s="318"/>
      <c r="IV48" s="318"/>
      <c r="IW48" s="318"/>
      <c r="IX48" s="318"/>
      <c r="IY48" s="318"/>
      <c r="IZ48" s="318"/>
      <c r="JA48" s="318"/>
      <c r="JB48" s="318"/>
      <c r="JC48" s="318"/>
      <c r="JD48" s="318"/>
      <c r="JE48" s="318"/>
      <c r="JF48" s="318"/>
      <c r="JG48" s="318"/>
      <c r="JH48" s="318"/>
      <c r="JI48" s="318"/>
      <c r="JJ48" s="318"/>
      <c r="JK48" s="318"/>
      <c r="JL48" s="318"/>
      <c r="JM48" s="318"/>
      <c r="JN48" s="318"/>
      <c r="JO48" s="318"/>
      <c r="JP48" s="318"/>
      <c r="JQ48" s="318"/>
      <c r="JR48" s="318"/>
      <c r="JS48" s="318"/>
      <c r="JT48" s="318"/>
      <c r="JU48" s="318"/>
      <c r="JV48" s="318"/>
      <c r="JW48" s="318"/>
      <c r="JX48" s="318"/>
      <c r="JY48" s="318"/>
      <c r="JZ48" s="318"/>
      <c r="KA48" s="318"/>
      <c r="KB48" s="318"/>
      <c r="KC48" s="318"/>
      <c r="KD48" s="318"/>
      <c r="KE48" s="318"/>
      <c r="KF48" s="318"/>
      <c r="KG48" s="318"/>
      <c r="KH48" s="318"/>
      <c r="KI48" s="318"/>
      <c r="KJ48" s="318"/>
      <c r="KK48" s="318"/>
      <c r="KL48" s="318"/>
      <c r="KM48" s="318"/>
      <c r="KN48" s="318"/>
      <c r="KO48" s="318"/>
      <c r="KP48" s="318"/>
      <c r="KQ48" s="318"/>
      <c r="KR48" s="318"/>
      <c r="KS48" s="318"/>
      <c r="KT48" s="318"/>
      <c r="KU48" s="318"/>
      <c r="KV48" s="318"/>
      <c r="KW48" s="318"/>
      <c r="KX48" s="318"/>
      <c r="KY48" s="318"/>
      <c r="KZ48" s="318"/>
      <c r="LA48" s="318"/>
      <c r="LB48" s="318"/>
      <c r="LC48" s="318"/>
      <c r="LD48" s="318"/>
      <c r="LE48" s="318"/>
      <c r="LF48" s="318"/>
      <c r="LG48" s="318"/>
      <c r="LH48" s="318"/>
      <c r="LI48" s="318"/>
      <c r="LJ48" s="318"/>
      <c r="LK48" s="318"/>
      <c r="LL48" s="318"/>
      <c r="LM48" s="318"/>
      <c r="LN48" s="318"/>
      <c r="LO48" s="318"/>
      <c r="LP48" s="318"/>
      <c r="LQ48" s="318"/>
      <c r="LR48" s="318"/>
      <c r="LS48" s="318"/>
      <c r="LT48" s="318"/>
      <c r="LU48" s="318"/>
      <c r="LV48" s="318"/>
      <c r="LW48" s="318"/>
      <c r="LX48" s="318"/>
      <c r="LY48" s="318"/>
      <c r="LZ48" s="318"/>
      <c r="MA48" s="318"/>
      <c r="MB48" s="318"/>
      <c r="MC48" s="318"/>
      <c r="MD48" s="318"/>
      <c r="ME48" s="318"/>
      <c r="MF48" s="318"/>
      <c r="MG48" s="318"/>
      <c r="MH48" s="318"/>
      <c r="MI48" s="318"/>
      <c r="MJ48" s="318"/>
      <c r="MK48" s="318"/>
      <c r="ML48" s="318"/>
      <c r="MM48" s="318"/>
      <c r="MN48" s="318"/>
      <c r="MO48" s="318"/>
      <c r="MP48" s="318"/>
      <c r="MQ48" s="318"/>
      <c r="MR48" s="318"/>
      <c r="MS48" s="318"/>
      <c r="MT48" s="318"/>
      <c r="MU48" s="318"/>
      <c r="MV48" s="318"/>
      <c r="MW48" s="318"/>
      <c r="MX48" s="318"/>
      <c r="MY48" s="318"/>
      <c r="MZ48" s="318"/>
      <c r="NA48" s="318"/>
      <c r="NB48" s="318"/>
      <c r="NC48" s="318"/>
      <c r="ND48" s="318"/>
      <c r="NE48" s="318"/>
      <c r="NF48" s="318"/>
      <c r="NG48" s="318"/>
      <c r="NH48" s="318"/>
      <c r="NI48" s="318"/>
      <c r="NJ48" s="318"/>
      <c r="NK48" s="318"/>
      <c r="NL48" s="318"/>
      <c r="NM48" s="318"/>
      <c r="NN48" s="318"/>
      <c r="NO48" s="318"/>
      <c r="NP48" s="318"/>
      <c r="NQ48" s="318"/>
      <c r="NR48" s="318"/>
      <c r="NS48" s="318"/>
      <c r="NT48" s="318"/>
      <c r="NU48" s="318"/>
      <c r="NV48" s="318"/>
      <c r="NW48" s="318"/>
      <c r="NX48" s="318"/>
      <c r="NY48" s="318"/>
      <c r="NZ48" s="318"/>
      <c r="OA48" s="318"/>
      <c r="OB48" s="318"/>
      <c r="OC48" s="318"/>
      <c r="OD48" s="318"/>
      <c r="OE48" s="318"/>
      <c r="OF48" s="318"/>
      <c r="OG48" s="318"/>
      <c r="OH48" s="318"/>
      <c r="OI48" s="318"/>
      <c r="OJ48" s="318"/>
      <c r="OK48" s="318"/>
      <c r="OL48" s="318"/>
      <c r="OM48" s="318"/>
      <c r="ON48" s="318"/>
      <c r="OO48" s="318"/>
      <c r="OP48" s="318"/>
      <c r="OQ48" s="318"/>
      <c r="OR48" s="318"/>
      <c r="OS48" s="318"/>
      <c r="OT48" s="318"/>
      <c r="OU48" s="318"/>
      <c r="OV48" s="318"/>
      <c r="OW48" s="318"/>
      <c r="OX48" s="318"/>
      <c r="OY48" s="318"/>
      <c r="OZ48" s="318"/>
      <c r="PA48" s="318"/>
      <c r="PB48" s="318"/>
      <c r="PC48" s="318"/>
      <c r="PD48" s="318"/>
      <c r="PE48" s="318"/>
      <c r="PF48" s="318"/>
      <c r="PG48" s="318"/>
      <c r="PH48" s="318"/>
      <c r="PI48" s="318"/>
      <c r="PJ48" s="318"/>
      <c r="PK48" s="318"/>
      <c r="PL48" s="318"/>
      <c r="PM48" s="318"/>
      <c r="PN48" s="318"/>
      <c r="PO48" s="318"/>
      <c r="PP48" s="318"/>
      <c r="PQ48" s="318"/>
      <c r="PR48" s="318"/>
      <c r="PS48" s="318"/>
      <c r="PT48" s="318"/>
      <c r="PU48" s="318"/>
      <c r="PV48" s="318"/>
      <c r="PW48" s="318"/>
      <c r="PX48" s="318"/>
      <c r="PY48" s="318"/>
      <c r="PZ48" s="318"/>
      <c r="QA48" s="318"/>
      <c r="QB48" s="318"/>
      <c r="QC48" s="318"/>
      <c r="QD48" s="318"/>
      <c r="QE48" s="318"/>
      <c r="QF48" s="318"/>
      <c r="QG48" s="318"/>
      <c r="QH48" s="318"/>
      <c r="QI48" s="318"/>
      <c r="QJ48" s="318"/>
      <c r="QK48" s="318"/>
      <c r="QL48" s="318"/>
      <c r="QM48" s="318"/>
      <c r="QN48" s="318"/>
      <c r="QO48" s="318"/>
      <c r="QP48" s="318"/>
      <c r="QQ48" s="318"/>
      <c r="QR48" s="318"/>
      <c r="QS48" s="318"/>
      <c r="QT48" s="318"/>
      <c r="QU48" s="318"/>
      <c r="QV48" s="318"/>
      <c r="QW48" s="318"/>
      <c r="QX48" s="318"/>
      <c r="QY48" s="318"/>
      <c r="QZ48" s="318"/>
      <c r="RA48" s="318"/>
      <c r="RB48" s="318"/>
      <c r="RC48" s="318"/>
      <c r="RD48" s="318"/>
      <c r="RE48" s="318"/>
      <c r="RF48" s="318"/>
      <c r="RG48" s="318"/>
      <c r="RH48" s="318"/>
      <c r="RI48" s="318"/>
      <c r="RJ48" s="318"/>
      <c r="RK48" s="318"/>
      <c r="RL48" s="318"/>
      <c r="RM48" s="318"/>
      <c r="RN48" s="318"/>
      <c r="RO48" s="318"/>
      <c r="RP48" s="318"/>
      <c r="RQ48" s="318"/>
      <c r="RR48" s="318"/>
      <c r="RS48" s="318"/>
      <c r="RT48" s="318"/>
      <c r="RU48" s="318"/>
      <c r="RV48" s="318"/>
      <c r="RW48" s="318"/>
      <c r="RX48" s="318"/>
      <c r="RY48" s="318"/>
      <c r="RZ48" s="318"/>
      <c r="SA48" s="318"/>
      <c r="SB48" s="318"/>
      <c r="SC48" s="318"/>
      <c r="SD48" s="318"/>
      <c r="SE48" s="318"/>
      <c r="SF48" s="318"/>
      <c r="SG48" s="318"/>
      <c r="SH48" s="318"/>
      <c r="SI48" s="318"/>
      <c r="SJ48" s="318"/>
      <c r="SK48" s="318"/>
      <c r="SL48" s="318"/>
      <c r="SM48" s="318"/>
      <c r="SN48" s="318"/>
      <c r="SO48" s="318"/>
      <c r="SP48" s="318"/>
      <c r="SQ48" s="318"/>
      <c r="SR48" s="318"/>
      <c r="SS48" s="318"/>
      <c r="ST48" s="318"/>
      <c r="SU48" s="318"/>
      <c r="SV48" s="318"/>
      <c r="SW48" s="318"/>
      <c r="SX48" s="318"/>
      <c r="SY48" s="318"/>
      <c r="SZ48" s="318"/>
      <c r="TA48" s="318"/>
      <c r="TB48" s="318"/>
      <c r="TC48" s="318"/>
      <c r="TD48" s="318"/>
      <c r="TE48" s="318"/>
      <c r="TF48" s="318"/>
      <c r="TG48" s="318"/>
      <c r="TH48" s="318"/>
      <c r="TI48" s="318"/>
      <c r="TJ48" s="318"/>
      <c r="TK48" s="318"/>
      <c r="TL48" s="318"/>
      <c r="TM48" s="318"/>
      <c r="TN48" s="318"/>
      <c r="TO48" s="318"/>
      <c r="TP48" s="318"/>
      <c r="TQ48" s="318"/>
      <c r="TR48" s="318"/>
      <c r="TS48" s="318"/>
      <c r="TT48" s="318"/>
      <c r="TU48" s="318"/>
      <c r="TV48" s="318"/>
      <c r="TW48" s="318"/>
      <c r="TX48" s="318"/>
      <c r="TY48" s="318"/>
      <c r="TZ48" s="318"/>
      <c r="UA48" s="318"/>
      <c r="UB48" s="318"/>
      <c r="UC48" s="318"/>
      <c r="UD48" s="318"/>
      <c r="UE48" s="318"/>
      <c r="UF48" s="318"/>
      <c r="UG48" s="318"/>
      <c r="UH48" s="318"/>
      <c r="UI48" s="318"/>
      <c r="UJ48" s="318"/>
      <c r="UK48" s="318"/>
      <c r="UL48" s="318"/>
      <c r="UM48" s="318"/>
      <c r="UN48" s="318"/>
      <c r="UO48" s="318"/>
      <c r="UP48" s="318"/>
      <c r="UQ48" s="318"/>
      <c r="UR48" s="318"/>
      <c r="US48" s="318"/>
      <c r="UT48" s="318"/>
      <c r="UU48" s="318"/>
      <c r="UV48" s="318"/>
      <c r="UW48" s="318"/>
      <c r="UX48" s="318"/>
      <c r="UY48" s="318"/>
      <c r="UZ48" s="318"/>
      <c r="VA48" s="318"/>
      <c r="VB48" s="318"/>
      <c r="VC48" s="318"/>
      <c r="VD48" s="318"/>
      <c r="VE48" s="318"/>
      <c r="VF48" s="318"/>
      <c r="VG48" s="318"/>
      <c r="VH48" s="318"/>
      <c r="VI48" s="318"/>
      <c r="VJ48" s="318"/>
      <c r="VK48" s="318"/>
      <c r="VL48" s="318"/>
      <c r="VM48" s="318"/>
      <c r="VN48" s="318"/>
      <c r="VO48" s="318"/>
      <c r="VP48" s="318"/>
      <c r="VQ48" s="318"/>
      <c r="VR48" s="318"/>
      <c r="VS48" s="318"/>
      <c r="VT48" s="318"/>
      <c r="VU48" s="318"/>
      <c r="VV48" s="318"/>
      <c r="VW48" s="318"/>
      <c r="VX48" s="318"/>
      <c r="VY48" s="318"/>
      <c r="VZ48" s="318"/>
      <c r="WA48" s="318"/>
      <c r="WB48" s="318"/>
      <c r="WC48" s="318"/>
      <c r="WD48" s="318"/>
      <c r="WE48" s="318"/>
      <c r="WF48" s="318"/>
      <c r="WG48" s="318"/>
      <c r="WH48" s="318"/>
      <c r="WI48" s="318"/>
      <c r="WJ48" s="318"/>
      <c r="WK48" s="318"/>
      <c r="WL48" s="318"/>
      <c r="WM48" s="318"/>
      <c r="WN48" s="318"/>
      <c r="WO48" s="318"/>
      <c r="WP48" s="318"/>
      <c r="WQ48" s="318"/>
      <c r="WR48" s="318"/>
      <c r="WS48" s="318"/>
      <c r="WT48" s="318"/>
      <c r="WU48" s="318"/>
      <c r="WV48" s="318"/>
      <c r="WW48" s="318"/>
      <c r="WX48" s="318"/>
      <c r="WY48" s="318"/>
      <c r="WZ48" s="318"/>
      <c r="XA48" s="318"/>
      <c r="XB48" s="318"/>
      <c r="XC48" s="318"/>
      <c r="XD48" s="318"/>
      <c r="XE48" s="318"/>
      <c r="XF48" s="318"/>
      <c r="XG48" s="318"/>
      <c r="XH48" s="318"/>
      <c r="XI48" s="318"/>
      <c r="XJ48" s="318"/>
      <c r="XK48" s="318"/>
      <c r="XL48" s="318"/>
      <c r="XM48" s="318"/>
      <c r="XN48" s="318"/>
      <c r="XO48" s="318"/>
      <c r="XP48" s="318"/>
      <c r="XQ48" s="318"/>
      <c r="XR48" s="318"/>
      <c r="XS48" s="318"/>
      <c r="XT48" s="318"/>
      <c r="XU48" s="318"/>
      <c r="XV48" s="318"/>
      <c r="XW48" s="318"/>
      <c r="XX48" s="318"/>
      <c r="XY48" s="318"/>
      <c r="XZ48" s="318"/>
      <c r="YA48" s="318"/>
      <c r="YB48" s="318"/>
      <c r="YC48" s="318"/>
      <c r="YD48" s="318"/>
      <c r="YE48" s="318"/>
      <c r="YF48" s="318"/>
      <c r="YG48" s="318"/>
      <c r="YH48" s="318"/>
      <c r="YI48" s="318"/>
      <c r="YJ48" s="318"/>
      <c r="YK48" s="318"/>
      <c r="YL48" s="318"/>
      <c r="YM48" s="318"/>
      <c r="YN48" s="318"/>
      <c r="YO48" s="318"/>
      <c r="YP48" s="318"/>
      <c r="YQ48" s="318"/>
      <c r="YR48" s="318"/>
      <c r="YS48" s="318"/>
      <c r="YT48" s="318"/>
      <c r="YU48" s="318"/>
      <c r="YV48" s="318"/>
      <c r="YW48" s="318"/>
      <c r="YX48" s="318"/>
      <c r="YY48" s="318"/>
      <c r="YZ48" s="318"/>
      <c r="ZA48" s="318"/>
      <c r="ZB48" s="318"/>
      <c r="ZC48" s="318"/>
      <c r="ZD48" s="318"/>
      <c r="ZE48" s="318"/>
      <c r="ZF48" s="318"/>
      <c r="ZG48" s="318"/>
      <c r="ZH48" s="318"/>
      <c r="ZI48" s="318"/>
      <c r="ZJ48" s="318"/>
      <c r="ZK48" s="318"/>
      <c r="ZL48" s="318"/>
      <c r="ZM48" s="318"/>
      <c r="ZN48" s="318"/>
      <c r="ZO48" s="318"/>
      <c r="ZP48" s="318"/>
      <c r="ZQ48" s="318"/>
      <c r="ZR48" s="318"/>
      <c r="ZS48" s="318"/>
      <c r="ZT48" s="318"/>
      <c r="ZU48" s="318"/>
      <c r="ZV48" s="318"/>
      <c r="ZW48" s="318"/>
      <c r="ZX48" s="318"/>
      <c r="ZY48" s="318"/>
      <c r="ZZ48" s="318"/>
      <c r="AAA48" s="318"/>
      <c r="AAB48" s="318"/>
      <c r="AAC48" s="318"/>
      <c r="AAD48" s="318"/>
      <c r="AAE48" s="318"/>
      <c r="AAF48" s="318"/>
      <c r="AAG48" s="318"/>
      <c r="AAH48" s="318"/>
      <c r="AAI48" s="318"/>
      <c r="AAJ48" s="318"/>
      <c r="AAK48" s="318"/>
      <c r="AAL48" s="318"/>
      <c r="AAM48" s="318"/>
      <c r="AAN48" s="318"/>
      <c r="AAO48" s="318"/>
      <c r="AAP48" s="318"/>
      <c r="AAQ48" s="318"/>
      <c r="AAR48" s="318"/>
      <c r="AAS48" s="318"/>
      <c r="AAT48" s="318"/>
      <c r="AAU48" s="318"/>
      <c r="AAV48" s="318"/>
      <c r="AAW48" s="318"/>
      <c r="AAX48" s="318"/>
      <c r="AAY48" s="318"/>
      <c r="AAZ48" s="318"/>
      <c r="ABA48" s="318"/>
      <c r="ABB48" s="318"/>
      <c r="ABC48" s="318"/>
      <c r="ABD48" s="318"/>
      <c r="ABE48" s="318"/>
      <c r="ABF48" s="318"/>
      <c r="ABG48" s="318"/>
      <c r="ABH48" s="318"/>
      <c r="ABI48" s="318"/>
      <c r="ABJ48" s="318"/>
      <c r="ABK48" s="318"/>
      <c r="ABL48" s="318"/>
      <c r="ABM48" s="318"/>
      <c r="ABN48" s="318"/>
      <c r="ABO48" s="318"/>
      <c r="ABP48" s="318"/>
      <c r="ABQ48" s="318"/>
      <c r="ABR48" s="318"/>
      <c r="ABS48" s="318"/>
      <c r="ABT48" s="318"/>
      <c r="ABU48" s="318"/>
      <c r="ABV48" s="318"/>
      <c r="ABW48" s="318"/>
      <c r="ABX48" s="318"/>
      <c r="ABY48" s="318"/>
      <c r="ABZ48" s="318"/>
      <c r="ACA48" s="318"/>
      <c r="ACB48" s="318"/>
      <c r="ACC48" s="318"/>
      <c r="ACD48" s="318"/>
      <c r="ACE48" s="318"/>
      <c r="ACF48" s="318"/>
      <c r="ACG48" s="318"/>
      <c r="ACH48" s="318"/>
      <c r="ACI48" s="318"/>
      <c r="ACJ48" s="318"/>
      <c r="ACK48" s="318"/>
      <c r="ACL48" s="318"/>
      <c r="ACM48" s="318"/>
      <c r="ACN48" s="318"/>
      <c r="ACO48" s="318"/>
      <c r="ACP48" s="318"/>
      <c r="ACQ48" s="318"/>
      <c r="ACR48" s="318"/>
      <c r="ACS48" s="318"/>
      <c r="ACT48" s="318"/>
      <c r="ACU48" s="318"/>
      <c r="ACV48" s="318"/>
      <c r="ACW48" s="318"/>
      <c r="ACX48" s="318"/>
      <c r="ACY48" s="318"/>
      <c r="ACZ48" s="318"/>
      <c r="ADA48" s="318"/>
      <c r="ADB48" s="318"/>
      <c r="ADC48" s="318"/>
      <c r="ADD48" s="318"/>
      <c r="ADE48" s="318"/>
      <c r="ADF48" s="318"/>
      <c r="ADG48" s="318"/>
      <c r="ADH48" s="318"/>
      <c r="ADI48" s="318"/>
      <c r="ADJ48" s="318"/>
      <c r="ADK48" s="318"/>
      <c r="ADL48" s="318"/>
      <c r="ADM48" s="318"/>
      <c r="ADN48" s="318"/>
      <c r="ADO48" s="318"/>
      <c r="ADP48" s="318"/>
      <c r="ADQ48" s="318"/>
      <c r="ADR48" s="318"/>
      <c r="ADS48" s="318"/>
      <c r="ADT48" s="318"/>
      <c r="ADU48" s="318"/>
      <c r="ADV48" s="318"/>
      <c r="ADW48" s="318"/>
      <c r="ADX48" s="318"/>
      <c r="ADY48" s="318"/>
      <c r="ADZ48" s="318"/>
      <c r="AEA48" s="318"/>
      <c r="AEB48" s="318"/>
      <c r="AEC48" s="318"/>
      <c r="AED48" s="318"/>
      <c r="AEE48" s="318"/>
      <c r="AEF48" s="318"/>
      <c r="AEG48" s="318"/>
      <c r="AEH48" s="318"/>
      <c r="AEI48" s="318"/>
      <c r="AEJ48" s="318"/>
      <c r="AEK48" s="318"/>
      <c r="AEL48" s="318"/>
      <c r="AEM48" s="318"/>
      <c r="AEN48" s="318"/>
      <c r="AEO48" s="318"/>
      <c r="AEP48" s="318"/>
      <c r="AEQ48" s="318"/>
      <c r="AER48" s="318"/>
      <c r="AES48" s="318"/>
      <c r="AET48" s="318"/>
      <c r="AEU48" s="318"/>
      <c r="AEV48" s="318"/>
      <c r="AEW48" s="318"/>
      <c r="AEX48" s="318"/>
      <c r="AEY48" s="318"/>
      <c r="AEZ48" s="318"/>
      <c r="AFA48" s="318"/>
      <c r="AFB48" s="318"/>
      <c r="AFC48" s="318"/>
      <c r="AFD48" s="318"/>
      <c r="AFE48" s="318"/>
      <c r="AFF48" s="318"/>
      <c r="AFG48" s="318"/>
      <c r="AFH48" s="318"/>
      <c r="AFI48" s="318"/>
      <c r="AFJ48" s="318"/>
      <c r="AFK48" s="318"/>
      <c r="AFL48" s="318"/>
      <c r="AFM48" s="318"/>
      <c r="AFN48" s="318"/>
      <c r="AFO48" s="318"/>
      <c r="AFP48" s="318"/>
      <c r="AFQ48" s="318"/>
      <c r="AFR48" s="318"/>
      <c r="AFS48" s="318"/>
      <c r="AFT48" s="318"/>
      <c r="AFU48" s="318"/>
      <c r="AFV48" s="318"/>
      <c r="AFW48" s="318"/>
      <c r="AFX48" s="318"/>
      <c r="AFY48" s="318"/>
      <c r="AFZ48" s="318"/>
      <c r="AGA48" s="318"/>
      <c r="AGB48" s="318"/>
      <c r="AGC48" s="318"/>
      <c r="AGD48" s="318"/>
      <c r="AGE48" s="318"/>
      <c r="AGF48" s="318"/>
      <c r="AGG48" s="318"/>
      <c r="AGH48" s="318"/>
      <c r="AGI48" s="318"/>
      <c r="AGJ48" s="318"/>
      <c r="AGK48" s="318"/>
      <c r="AGL48" s="318"/>
      <c r="AGM48" s="318"/>
      <c r="AGN48" s="318"/>
      <c r="AGO48" s="318"/>
      <c r="AGP48" s="318"/>
      <c r="AGQ48" s="318"/>
      <c r="AGR48" s="318"/>
      <c r="AGS48" s="318"/>
      <c r="AGT48" s="318"/>
      <c r="AGU48" s="318"/>
      <c r="AGV48" s="318"/>
      <c r="AGW48" s="318"/>
      <c r="AGX48" s="318"/>
      <c r="AGY48" s="318"/>
      <c r="AGZ48" s="318"/>
      <c r="AHA48" s="318"/>
      <c r="AHB48" s="318"/>
      <c r="AHC48" s="318"/>
      <c r="AHD48" s="318"/>
      <c r="AHE48" s="318"/>
      <c r="AHF48" s="318"/>
      <c r="AHG48" s="318"/>
      <c r="AHH48" s="318"/>
      <c r="AHI48" s="318"/>
      <c r="AHJ48" s="318"/>
      <c r="AHK48" s="318"/>
      <c r="AHL48" s="318"/>
      <c r="AHM48" s="318"/>
      <c r="AHN48" s="318"/>
      <c r="AHO48" s="318"/>
      <c r="AHP48" s="318"/>
      <c r="AHQ48" s="318"/>
      <c r="AHR48" s="318"/>
      <c r="AHS48" s="318"/>
      <c r="AHT48" s="318"/>
      <c r="AHU48" s="318"/>
      <c r="AHV48" s="318"/>
      <c r="AHW48" s="318"/>
      <c r="AHX48" s="318"/>
      <c r="AHY48" s="318"/>
      <c r="AHZ48" s="318"/>
      <c r="AIA48" s="318"/>
      <c r="AIB48" s="318"/>
      <c r="AIC48" s="318"/>
      <c r="AID48" s="318"/>
      <c r="AIE48" s="318"/>
      <c r="AIF48" s="318"/>
      <c r="AIG48" s="318"/>
      <c r="AIH48" s="318"/>
      <c r="AII48" s="318"/>
      <c r="AIJ48" s="318"/>
      <c r="AIK48" s="318"/>
      <c r="AIL48" s="318"/>
      <c r="AIM48" s="318"/>
      <c r="AIN48" s="318"/>
      <c r="AIO48" s="318"/>
      <c r="AIP48" s="318"/>
      <c r="AIQ48" s="318"/>
      <c r="AIR48" s="318"/>
      <c r="AIS48" s="318"/>
      <c r="AIT48" s="318"/>
      <c r="AIU48" s="318"/>
      <c r="AIV48" s="318"/>
      <c r="AIW48" s="318"/>
      <c r="AIX48" s="318"/>
      <c r="AIY48" s="318"/>
      <c r="AIZ48" s="318"/>
      <c r="AJA48" s="318"/>
      <c r="AJB48" s="318"/>
      <c r="AJC48" s="318"/>
      <c r="AJD48" s="318"/>
      <c r="AJE48" s="318"/>
      <c r="AJF48" s="318"/>
      <c r="AJG48" s="318"/>
      <c r="AJH48" s="318"/>
      <c r="AJI48" s="318"/>
      <c r="AJJ48" s="318"/>
      <c r="AJK48" s="318"/>
      <c r="AJL48" s="318"/>
      <c r="AJM48" s="318"/>
      <c r="AJN48" s="318"/>
      <c r="AJO48" s="318"/>
      <c r="AJP48" s="318"/>
      <c r="AJQ48" s="318"/>
      <c r="AJR48" s="318"/>
      <c r="AJS48" s="318"/>
      <c r="AJT48" s="318"/>
      <c r="AJU48" s="318"/>
      <c r="AJV48" s="318"/>
      <c r="AJW48" s="318"/>
      <c r="AJX48" s="318"/>
      <c r="AJY48" s="318"/>
      <c r="AJZ48" s="318"/>
      <c r="AKA48" s="318"/>
      <c r="AKB48" s="318"/>
      <c r="AKC48" s="318"/>
      <c r="AKD48" s="318"/>
      <c r="AKE48" s="318"/>
      <c r="AKF48" s="318"/>
      <c r="AKG48" s="318"/>
      <c r="AKH48" s="318"/>
      <c r="AKI48" s="318"/>
      <c r="AKJ48" s="318"/>
      <c r="AKK48" s="318"/>
      <c r="AKL48" s="318"/>
      <c r="AKM48" s="318"/>
      <c r="AKN48" s="318"/>
      <c r="AKO48" s="318"/>
      <c r="AKP48" s="318"/>
      <c r="AKQ48" s="318"/>
      <c r="AKR48" s="318"/>
      <c r="AKS48" s="318"/>
      <c r="AKT48" s="318"/>
      <c r="AKU48" s="318"/>
      <c r="AKV48" s="318"/>
      <c r="AKW48" s="318"/>
      <c r="AKX48" s="318"/>
      <c r="AKY48" s="318"/>
      <c r="AKZ48" s="318"/>
      <c r="ALA48" s="318"/>
      <c r="ALB48" s="318"/>
      <c r="ALC48" s="318"/>
      <c r="ALD48" s="318"/>
      <c r="ALE48" s="318"/>
      <c r="ALF48" s="318"/>
      <c r="ALG48" s="318"/>
      <c r="ALH48" s="318"/>
      <c r="ALI48" s="318"/>
      <c r="ALJ48" s="318"/>
      <c r="ALK48" s="318"/>
      <c r="ALL48" s="318"/>
      <c r="ALM48" s="318"/>
      <c r="ALN48" s="318"/>
      <c r="ALO48" s="318"/>
      <c r="ALP48" s="318"/>
      <c r="ALQ48" s="318"/>
      <c r="ALR48" s="318"/>
      <c r="ALS48" s="318"/>
      <c r="ALT48" s="318"/>
      <c r="ALU48" s="318"/>
      <c r="ALV48" s="318"/>
      <c r="ALW48" s="318"/>
    </row>
    <row r="49" spans="1:1011" s="321" customFormat="1" ht="30">
      <c r="A49" s="329" t="s">
        <v>1556</v>
      </c>
      <c r="B49" s="324"/>
      <c r="C49" s="324"/>
      <c r="D49" s="325">
        <f t="shared" si="6"/>
        <v>0</v>
      </c>
      <c r="E49" s="328" t="e">
        <f t="shared" si="5"/>
        <v>#DIV/0!</v>
      </c>
      <c r="F49" s="466"/>
      <c r="G49" s="466"/>
      <c r="H49" s="318"/>
      <c r="I49" s="329" t="s">
        <v>1556</v>
      </c>
      <c r="J49" s="327"/>
      <c r="K49" s="328" t="e">
        <f t="shared" si="3"/>
        <v>#DIV/0!</v>
      </c>
      <c r="L49" s="466"/>
      <c r="M49" s="466"/>
      <c r="O49" s="329" t="s">
        <v>1559</v>
      </c>
      <c r="P49" s="330"/>
      <c r="Q49" s="328" t="e">
        <f t="shared" si="4"/>
        <v>#DIV/0!</v>
      </c>
      <c r="R49" s="466"/>
      <c r="S49" s="466"/>
      <c r="W49" s="318"/>
      <c r="X49" s="318"/>
      <c r="Y49" s="318"/>
      <c r="Z49" s="318"/>
      <c r="AA49" s="318"/>
      <c r="AB49" s="318"/>
      <c r="AC49" s="318"/>
      <c r="AD49" s="318"/>
      <c r="AE49" s="318"/>
      <c r="AF49" s="318"/>
      <c r="AG49" s="318"/>
      <c r="AH49" s="318"/>
      <c r="AI49" s="318"/>
      <c r="AJ49" s="318"/>
      <c r="AK49" s="318"/>
      <c r="AL49" s="318"/>
      <c r="AM49" s="318"/>
      <c r="AN49" s="318"/>
      <c r="AO49" s="318"/>
      <c r="AP49" s="318"/>
      <c r="AQ49" s="318"/>
      <c r="AR49" s="318"/>
      <c r="AS49" s="318"/>
      <c r="AT49" s="318"/>
      <c r="AU49" s="318"/>
      <c r="AV49" s="318"/>
      <c r="AW49" s="318"/>
      <c r="AX49" s="318"/>
      <c r="AY49" s="318"/>
      <c r="AZ49" s="318"/>
      <c r="BA49" s="318"/>
      <c r="BB49" s="318"/>
      <c r="BC49" s="318"/>
      <c r="BD49" s="318"/>
      <c r="BE49" s="318"/>
      <c r="BF49" s="318"/>
      <c r="BG49" s="318"/>
      <c r="BH49" s="318"/>
      <c r="BI49" s="318"/>
      <c r="BJ49" s="318"/>
      <c r="BK49" s="318"/>
      <c r="BL49" s="318"/>
      <c r="BM49" s="318"/>
      <c r="BN49" s="318"/>
      <c r="BO49" s="318"/>
      <c r="BP49" s="318"/>
      <c r="BQ49" s="318"/>
      <c r="BR49" s="318"/>
      <c r="BS49" s="318"/>
      <c r="BT49" s="318"/>
      <c r="BU49" s="318"/>
      <c r="BV49" s="318"/>
      <c r="BW49" s="318"/>
      <c r="BX49" s="318"/>
      <c r="BY49" s="318"/>
      <c r="BZ49" s="318"/>
      <c r="CA49" s="318"/>
      <c r="CB49" s="318"/>
      <c r="CC49" s="318"/>
      <c r="CD49" s="318"/>
      <c r="CE49" s="318"/>
      <c r="CF49" s="318"/>
      <c r="CG49" s="318"/>
      <c r="CH49" s="318"/>
      <c r="CI49" s="318"/>
      <c r="CJ49" s="318"/>
      <c r="CK49" s="318"/>
      <c r="CL49" s="318"/>
      <c r="CM49" s="318"/>
      <c r="CN49" s="318"/>
      <c r="CO49" s="318"/>
      <c r="CP49" s="318"/>
      <c r="CQ49" s="318"/>
      <c r="CR49" s="318"/>
      <c r="CS49" s="318"/>
      <c r="CT49" s="318"/>
      <c r="CU49" s="318"/>
      <c r="CV49" s="318"/>
      <c r="CW49" s="318"/>
      <c r="CX49" s="318"/>
      <c r="CY49" s="318"/>
      <c r="CZ49" s="318"/>
      <c r="DA49" s="318"/>
      <c r="DB49" s="318"/>
      <c r="DC49" s="318"/>
      <c r="DD49" s="318"/>
      <c r="DE49" s="318"/>
      <c r="DF49" s="318"/>
      <c r="DG49" s="318"/>
      <c r="DH49" s="318"/>
      <c r="DI49" s="318"/>
      <c r="DJ49" s="318"/>
      <c r="DK49" s="318"/>
      <c r="DL49" s="318"/>
      <c r="DM49" s="318"/>
      <c r="DN49" s="318"/>
      <c r="DO49" s="318"/>
      <c r="DP49" s="318"/>
      <c r="DQ49" s="318"/>
      <c r="DR49" s="318"/>
      <c r="DS49" s="318"/>
      <c r="DT49" s="318"/>
      <c r="DU49" s="318"/>
      <c r="DV49" s="318"/>
      <c r="DW49" s="318"/>
      <c r="DX49" s="318"/>
      <c r="DY49" s="318"/>
      <c r="DZ49" s="318"/>
      <c r="EA49" s="318"/>
      <c r="EB49" s="318"/>
      <c r="EC49" s="318"/>
      <c r="ED49" s="318"/>
      <c r="EE49" s="318"/>
      <c r="EF49" s="318"/>
      <c r="EG49" s="318"/>
      <c r="EH49" s="318"/>
      <c r="EI49" s="318"/>
      <c r="EJ49" s="318"/>
      <c r="EK49" s="318"/>
      <c r="EL49" s="318"/>
      <c r="EM49" s="318"/>
      <c r="EN49" s="318"/>
      <c r="EO49" s="318"/>
      <c r="EP49" s="318"/>
      <c r="EQ49" s="318"/>
      <c r="ER49" s="318"/>
      <c r="ES49" s="318"/>
      <c r="ET49" s="318"/>
      <c r="EU49" s="318"/>
      <c r="EV49" s="318"/>
      <c r="EW49" s="318"/>
      <c r="EX49" s="318"/>
      <c r="EY49" s="318"/>
      <c r="EZ49" s="318"/>
      <c r="FA49" s="318"/>
      <c r="FB49" s="318"/>
      <c r="FC49" s="318"/>
      <c r="FD49" s="318"/>
      <c r="FE49" s="318"/>
      <c r="FF49" s="318"/>
      <c r="FG49" s="318"/>
      <c r="FH49" s="318"/>
      <c r="FI49" s="318"/>
      <c r="FJ49" s="318"/>
      <c r="FK49" s="318"/>
      <c r="FL49" s="318"/>
      <c r="FM49" s="318"/>
      <c r="FN49" s="318"/>
      <c r="FO49" s="318"/>
      <c r="FP49" s="318"/>
      <c r="FQ49" s="318"/>
      <c r="FR49" s="318"/>
      <c r="FS49" s="318"/>
      <c r="FT49" s="318"/>
      <c r="FU49" s="318"/>
      <c r="FV49" s="318"/>
      <c r="FW49" s="318"/>
      <c r="FX49" s="318"/>
      <c r="FY49" s="318"/>
      <c r="FZ49" s="318"/>
      <c r="GA49" s="318"/>
      <c r="GB49" s="318"/>
      <c r="GC49" s="318"/>
      <c r="GD49" s="318"/>
      <c r="GE49" s="318"/>
      <c r="GF49" s="318"/>
      <c r="GG49" s="318"/>
      <c r="GH49" s="318"/>
      <c r="GI49" s="318"/>
      <c r="GJ49" s="318"/>
      <c r="GK49" s="318"/>
      <c r="GL49" s="318"/>
      <c r="GM49" s="318"/>
      <c r="GN49" s="318"/>
      <c r="GO49" s="318"/>
      <c r="GP49" s="318"/>
      <c r="GQ49" s="318"/>
      <c r="GR49" s="318"/>
      <c r="GS49" s="318"/>
      <c r="GT49" s="318"/>
      <c r="GU49" s="318"/>
      <c r="GV49" s="318"/>
      <c r="GW49" s="318"/>
      <c r="GX49" s="318"/>
      <c r="GY49" s="318"/>
      <c r="GZ49" s="318"/>
      <c r="HA49" s="318"/>
      <c r="HB49" s="318"/>
      <c r="HC49" s="318"/>
      <c r="HD49" s="318"/>
      <c r="HE49" s="318"/>
      <c r="HF49" s="318"/>
      <c r="HG49" s="318"/>
      <c r="HH49" s="318"/>
      <c r="HI49" s="318"/>
      <c r="HJ49" s="318"/>
      <c r="HK49" s="318"/>
      <c r="HL49" s="318"/>
      <c r="HM49" s="318"/>
      <c r="HN49" s="318"/>
      <c r="HO49" s="318"/>
      <c r="HP49" s="318"/>
      <c r="HQ49" s="318"/>
      <c r="HR49" s="318"/>
      <c r="HS49" s="318"/>
      <c r="HT49" s="318"/>
      <c r="HU49" s="318"/>
      <c r="HV49" s="318"/>
      <c r="HW49" s="318"/>
      <c r="HX49" s="318"/>
      <c r="HY49" s="318"/>
      <c r="HZ49" s="318"/>
      <c r="IA49" s="318"/>
      <c r="IB49" s="318"/>
      <c r="IC49" s="318"/>
      <c r="ID49" s="318"/>
      <c r="IE49" s="318"/>
      <c r="IF49" s="318"/>
      <c r="IG49" s="318"/>
      <c r="IH49" s="318"/>
      <c r="II49" s="318"/>
      <c r="IJ49" s="318"/>
      <c r="IK49" s="318"/>
      <c r="IL49" s="318"/>
      <c r="IM49" s="318"/>
      <c r="IN49" s="318"/>
      <c r="IO49" s="318"/>
      <c r="IP49" s="318"/>
      <c r="IQ49" s="318"/>
      <c r="IR49" s="318"/>
      <c r="IS49" s="318"/>
      <c r="IT49" s="318"/>
      <c r="IU49" s="318"/>
      <c r="IV49" s="318"/>
      <c r="IW49" s="318"/>
      <c r="IX49" s="318"/>
      <c r="IY49" s="318"/>
      <c r="IZ49" s="318"/>
      <c r="JA49" s="318"/>
      <c r="JB49" s="318"/>
      <c r="JC49" s="318"/>
      <c r="JD49" s="318"/>
      <c r="JE49" s="318"/>
      <c r="JF49" s="318"/>
      <c r="JG49" s="318"/>
      <c r="JH49" s="318"/>
      <c r="JI49" s="318"/>
      <c r="JJ49" s="318"/>
      <c r="JK49" s="318"/>
      <c r="JL49" s="318"/>
      <c r="JM49" s="318"/>
      <c r="JN49" s="318"/>
      <c r="JO49" s="318"/>
      <c r="JP49" s="318"/>
      <c r="JQ49" s="318"/>
      <c r="JR49" s="318"/>
      <c r="JS49" s="318"/>
      <c r="JT49" s="318"/>
      <c r="JU49" s="318"/>
      <c r="JV49" s="318"/>
      <c r="JW49" s="318"/>
      <c r="JX49" s="318"/>
      <c r="JY49" s="318"/>
      <c r="JZ49" s="318"/>
      <c r="KA49" s="318"/>
      <c r="KB49" s="318"/>
      <c r="KC49" s="318"/>
      <c r="KD49" s="318"/>
      <c r="KE49" s="318"/>
      <c r="KF49" s="318"/>
      <c r="KG49" s="318"/>
      <c r="KH49" s="318"/>
      <c r="KI49" s="318"/>
      <c r="KJ49" s="318"/>
      <c r="KK49" s="318"/>
      <c r="KL49" s="318"/>
      <c r="KM49" s="318"/>
      <c r="KN49" s="318"/>
      <c r="KO49" s="318"/>
      <c r="KP49" s="318"/>
      <c r="KQ49" s="318"/>
      <c r="KR49" s="318"/>
      <c r="KS49" s="318"/>
      <c r="KT49" s="318"/>
      <c r="KU49" s="318"/>
      <c r="KV49" s="318"/>
      <c r="KW49" s="318"/>
      <c r="KX49" s="318"/>
      <c r="KY49" s="318"/>
      <c r="KZ49" s="318"/>
      <c r="LA49" s="318"/>
      <c r="LB49" s="318"/>
      <c r="LC49" s="318"/>
      <c r="LD49" s="318"/>
      <c r="LE49" s="318"/>
      <c r="LF49" s="318"/>
      <c r="LG49" s="318"/>
      <c r="LH49" s="318"/>
      <c r="LI49" s="318"/>
      <c r="LJ49" s="318"/>
      <c r="LK49" s="318"/>
      <c r="LL49" s="318"/>
      <c r="LM49" s="318"/>
      <c r="LN49" s="318"/>
      <c r="LO49" s="318"/>
      <c r="LP49" s="318"/>
      <c r="LQ49" s="318"/>
      <c r="LR49" s="318"/>
      <c r="LS49" s="318"/>
      <c r="LT49" s="318"/>
      <c r="LU49" s="318"/>
      <c r="LV49" s="318"/>
      <c r="LW49" s="318"/>
      <c r="LX49" s="318"/>
      <c r="LY49" s="318"/>
      <c r="LZ49" s="318"/>
      <c r="MA49" s="318"/>
      <c r="MB49" s="318"/>
      <c r="MC49" s="318"/>
      <c r="MD49" s="318"/>
      <c r="ME49" s="318"/>
      <c r="MF49" s="318"/>
      <c r="MG49" s="318"/>
      <c r="MH49" s="318"/>
      <c r="MI49" s="318"/>
      <c r="MJ49" s="318"/>
      <c r="MK49" s="318"/>
      <c r="ML49" s="318"/>
      <c r="MM49" s="318"/>
      <c r="MN49" s="318"/>
      <c r="MO49" s="318"/>
      <c r="MP49" s="318"/>
      <c r="MQ49" s="318"/>
      <c r="MR49" s="318"/>
      <c r="MS49" s="318"/>
      <c r="MT49" s="318"/>
      <c r="MU49" s="318"/>
      <c r="MV49" s="318"/>
      <c r="MW49" s="318"/>
      <c r="MX49" s="318"/>
      <c r="MY49" s="318"/>
      <c r="MZ49" s="318"/>
      <c r="NA49" s="318"/>
      <c r="NB49" s="318"/>
      <c r="NC49" s="318"/>
      <c r="ND49" s="318"/>
      <c r="NE49" s="318"/>
      <c r="NF49" s="318"/>
      <c r="NG49" s="318"/>
      <c r="NH49" s="318"/>
      <c r="NI49" s="318"/>
      <c r="NJ49" s="318"/>
      <c r="NK49" s="318"/>
      <c r="NL49" s="318"/>
      <c r="NM49" s="318"/>
      <c r="NN49" s="318"/>
      <c r="NO49" s="318"/>
      <c r="NP49" s="318"/>
      <c r="NQ49" s="318"/>
      <c r="NR49" s="318"/>
      <c r="NS49" s="318"/>
      <c r="NT49" s="318"/>
      <c r="NU49" s="318"/>
      <c r="NV49" s="318"/>
      <c r="NW49" s="318"/>
      <c r="NX49" s="318"/>
      <c r="NY49" s="318"/>
      <c r="NZ49" s="318"/>
      <c r="OA49" s="318"/>
      <c r="OB49" s="318"/>
      <c r="OC49" s="318"/>
      <c r="OD49" s="318"/>
      <c r="OE49" s="318"/>
      <c r="OF49" s="318"/>
      <c r="OG49" s="318"/>
      <c r="OH49" s="318"/>
      <c r="OI49" s="318"/>
      <c r="OJ49" s="318"/>
      <c r="OK49" s="318"/>
      <c r="OL49" s="318"/>
      <c r="OM49" s="318"/>
      <c r="ON49" s="318"/>
      <c r="OO49" s="318"/>
      <c r="OP49" s="318"/>
      <c r="OQ49" s="318"/>
      <c r="OR49" s="318"/>
      <c r="OS49" s="318"/>
      <c r="OT49" s="318"/>
      <c r="OU49" s="318"/>
      <c r="OV49" s="318"/>
      <c r="OW49" s="318"/>
      <c r="OX49" s="318"/>
      <c r="OY49" s="318"/>
      <c r="OZ49" s="318"/>
      <c r="PA49" s="318"/>
      <c r="PB49" s="318"/>
      <c r="PC49" s="318"/>
      <c r="PD49" s="318"/>
      <c r="PE49" s="318"/>
      <c r="PF49" s="318"/>
      <c r="PG49" s="318"/>
      <c r="PH49" s="318"/>
      <c r="PI49" s="318"/>
      <c r="PJ49" s="318"/>
      <c r="PK49" s="318"/>
      <c r="PL49" s="318"/>
      <c r="PM49" s="318"/>
      <c r="PN49" s="318"/>
      <c r="PO49" s="318"/>
      <c r="PP49" s="318"/>
      <c r="PQ49" s="318"/>
      <c r="PR49" s="318"/>
      <c r="PS49" s="318"/>
      <c r="PT49" s="318"/>
      <c r="PU49" s="318"/>
      <c r="PV49" s="318"/>
      <c r="PW49" s="318"/>
      <c r="PX49" s="318"/>
      <c r="PY49" s="318"/>
      <c r="PZ49" s="318"/>
      <c r="QA49" s="318"/>
      <c r="QB49" s="318"/>
      <c r="QC49" s="318"/>
      <c r="QD49" s="318"/>
      <c r="QE49" s="318"/>
      <c r="QF49" s="318"/>
      <c r="QG49" s="318"/>
      <c r="QH49" s="318"/>
      <c r="QI49" s="318"/>
      <c r="QJ49" s="318"/>
      <c r="QK49" s="318"/>
      <c r="QL49" s="318"/>
      <c r="QM49" s="318"/>
      <c r="QN49" s="318"/>
      <c r="QO49" s="318"/>
      <c r="QP49" s="318"/>
      <c r="QQ49" s="318"/>
      <c r="QR49" s="318"/>
      <c r="QS49" s="318"/>
      <c r="QT49" s="318"/>
      <c r="QU49" s="318"/>
      <c r="QV49" s="318"/>
      <c r="QW49" s="318"/>
      <c r="QX49" s="318"/>
      <c r="QY49" s="318"/>
      <c r="QZ49" s="318"/>
      <c r="RA49" s="318"/>
      <c r="RB49" s="318"/>
      <c r="RC49" s="318"/>
      <c r="RD49" s="318"/>
      <c r="RE49" s="318"/>
      <c r="RF49" s="318"/>
      <c r="RG49" s="318"/>
      <c r="RH49" s="318"/>
      <c r="RI49" s="318"/>
      <c r="RJ49" s="318"/>
      <c r="RK49" s="318"/>
      <c r="RL49" s="318"/>
      <c r="RM49" s="318"/>
      <c r="RN49" s="318"/>
      <c r="RO49" s="318"/>
      <c r="RP49" s="318"/>
      <c r="RQ49" s="318"/>
      <c r="RR49" s="318"/>
      <c r="RS49" s="318"/>
      <c r="RT49" s="318"/>
      <c r="RU49" s="318"/>
      <c r="RV49" s="318"/>
      <c r="RW49" s="318"/>
      <c r="RX49" s="318"/>
      <c r="RY49" s="318"/>
      <c r="RZ49" s="318"/>
      <c r="SA49" s="318"/>
      <c r="SB49" s="318"/>
      <c r="SC49" s="318"/>
      <c r="SD49" s="318"/>
      <c r="SE49" s="318"/>
      <c r="SF49" s="318"/>
      <c r="SG49" s="318"/>
      <c r="SH49" s="318"/>
      <c r="SI49" s="318"/>
      <c r="SJ49" s="318"/>
      <c r="SK49" s="318"/>
      <c r="SL49" s="318"/>
      <c r="SM49" s="318"/>
      <c r="SN49" s="318"/>
      <c r="SO49" s="318"/>
      <c r="SP49" s="318"/>
      <c r="SQ49" s="318"/>
      <c r="SR49" s="318"/>
      <c r="SS49" s="318"/>
      <c r="ST49" s="318"/>
      <c r="SU49" s="318"/>
      <c r="SV49" s="318"/>
      <c r="SW49" s="318"/>
      <c r="SX49" s="318"/>
      <c r="SY49" s="318"/>
      <c r="SZ49" s="318"/>
      <c r="TA49" s="318"/>
      <c r="TB49" s="318"/>
      <c r="TC49" s="318"/>
      <c r="TD49" s="318"/>
      <c r="TE49" s="318"/>
      <c r="TF49" s="318"/>
      <c r="TG49" s="318"/>
      <c r="TH49" s="318"/>
      <c r="TI49" s="318"/>
      <c r="TJ49" s="318"/>
      <c r="TK49" s="318"/>
      <c r="TL49" s="318"/>
      <c r="TM49" s="318"/>
      <c r="TN49" s="318"/>
      <c r="TO49" s="318"/>
      <c r="TP49" s="318"/>
      <c r="TQ49" s="318"/>
      <c r="TR49" s="318"/>
      <c r="TS49" s="318"/>
      <c r="TT49" s="318"/>
      <c r="TU49" s="318"/>
      <c r="TV49" s="318"/>
      <c r="TW49" s="318"/>
      <c r="TX49" s="318"/>
      <c r="TY49" s="318"/>
      <c r="TZ49" s="318"/>
      <c r="UA49" s="318"/>
      <c r="UB49" s="318"/>
      <c r="UC49" s="318"/>
      <c r="UD49" s="318"/>
      <c r="UE49" s="318"/>
      <c r="UF49" s="318"/>
      <c r="UG49" s="318"/>
      <c r="UH49" s="318"/>
      <c r="UI49" s="318"/>
      <c r="UJ49" s="318"/>
      <c r="UK49" s="318"/>
      <c r="UL49" s="318"/>
      <c r="UM49" s="318"/>
      <c r="UN49" s="318"/>
      <c r="UO49" s="318"/>
      <c r="UP49" s="318"/>
      <c r="UQ49" s="318"/>
      <c r="UR49" s="318"/>
      <c r="US49" s="318"/>
      <c r="UT49" s="318"/>
      <c r="UU49" s="318"/>
      <c r="UV49" s="318"/>
      <c r="UW49" s="318"/>
      <c r="UX49" s="318"/>
      <c r="UY49" s="318"/>
      <c r="UZ49" s="318"/>
      <c r="VA49" s="318"/>
      <c r="VB49" s="318"/>
      <c r="VC49" s="318"/>
      <c r="VD49" s="318"/>
      <c r="VE49" s="318"/>
      <c r="VF49" s="318"/>
      <c r="VG49" s="318"/>
      <c r="VH49" s="318"/>
      <c r="VI49" s="318"/>
      <c r="VJ49" s="318"/>
      <c r="VK49" s="318"/>
      <c r="VL49" s="318"/>
      <c r="VM49" s="318"/>
      <c r="VN49" s="318"/>
      <c r="VO49" s="318"/>
      <c r="VP49" s="318"/>
      <c r="VQ49" s="318"/>
      <c r="VR49" s="318"/>
      <c r="VS49" s="318"/>
      <c r="VT49" s="318"/>
      <c r="VU49" s="318"/>
      <c r="VV49" s="318"/>
      <c r="VW49" s="318"/>
      <c r="VX49" s="318"/>
      <c r="VY49" s="318"/>
      <c r="VZ49" s="318"/>
      <c r="WA49" s="318"/>
      <c r="WB49" s="318"/>
      <c r="WC49" s="318"/>
      <c r="WD49" s="318"/>
      <c r="WE49" s="318"/>
      <c r="WF49" s="318"/>
      <c r="WG49" s="318"/>
      <c r="WH49" s="318"/>
      <c r="WI49" s="318"/>
      <c r="WJ49" s="318"/>
      <c r="WK49" s="318"/>
      <c r="WL49" s="318"/>
      <c r="WM49" s="318"/>
      <c r="WN49" s="318"/>
      <c r="WO49" s="318"/>
      <c r="WP49" s="318"/>
      <c r="WQ49" s="318"/>
      <c r="WR49" s="318"/>
      <c r="WS49" s="318"/>
      <c r="WT49" s="318"/>
      <c r="WU49" s="318"/>
      <c r="WV49" s="318"/>
      <c r="WW49" s="318"/>
      <c r="WX49" s="318"/>
      <c r="WY49" s="318"/>
      <c r="WZ49" s="318"/>
      <c r="XA49" s="318"/>
      <c r="XB49" s="318"/>
      <c r="XC49" s="318"/>
      <c r="XD49" s="318"/>
      <c r="XE49" s="318"/>
      <c r="XF49" s="318"/>
      <c r="XG49" s="318"/>
      <c r="XH49" s="318"/>
      <c r="XI49" s="318"/>
      <c r="XJ49" s="318"/>
      <c r="XK49" s="318"/>
      <c r="XL49" s="318"/>
      <c r="XM49" s="318"/>
      <c r="XN49" s="318"/>
      <c r="XO49" s="318"/>
      <c r="XP49" s="318"/>
      <c r="XQ49" s="318"/>
      <c r="XR49" s="318"/>
      <c r="XS49" s="318"/>
      <c r="XT49" s="318"/>
      <c r="XU49" s="318"/>
      <c r="XV49" s="318"/>
      <c r="XW49" s="318"/>
      <c r="XX49" s="318"/>
      <c r="XY49" s="318"/>
      <c r="XZ49" s="318"/>
      <c r="YA49" s="318"/>
      <c r="YB49" s="318"/>
      <c r="YC49" s="318"/>
      <c r="YD49" s="318"/>
      <c r="YE49" s="318"/>
      <c r="YF49" s="318"/>
      <c r="YG49" s="318"/>
      <c r="YH49" s="318"/>
      <c r="YI49" s="318"/>
      <c r="YJ49" s="318"/>
      <c r="YK49" s="318"/>
      <c r="YL49" s="318"/>
      <c r="YM49" s="318"/>
      <c r="YN49" s="318"/>
      <c r="YO49" s="318"/>
      <c r="YP49" s="318"/>
      <c r="YQ49" s="318"/>
      <c r="YR49" s="318"/>
      <c r="YS49" s="318"/>
      <c r="YT49" s="318"/>
      <c r="YU49" s="318"/>
      <c r="YV49" s="318"/>
      <c r="YW49" s="318"/>
      <c r="YX49" s="318"/>
      <c r="YY49" s="318"/>
      <c r="YZ49" s="318"/>
      <c r="ZA49" s="318"/>
      <c r="ZB49" s="318"/>
      <c r="ZC49" s="318"/>
      <c r="ZD49" s="318"/>
      <c r="ZE49" s="318"/>
      <c r="ZF49" s="318"/>
      <c r="ZG49" s="318"/>
      <c r="ZH49" s="318"/>
      <c r="ZI49" s="318"/>
      <c r="ZJ49" s="318"/>
      <c r="ZK49" s="318"/>
      <c r="ZL49" s="318"/>
      <c r="ZM49" s="318"/>
      <c r="ZN49" s="318"/>
      <c r="ZO49" s="318"/>
      <c r="ZP49" s="318"/>
      <c r="ZQ49" s="318"/>
      <c r="ZR49" s="318"/>
      <c r="ZS49" s="318"/>
      <c r="ZT49" s="318"/>
      <c r="ZU49" s="318"/>
      <c r="ZV49" s="318"/>
      <c r="ZW49" s="318"/>
      <c r="ZX49" s="318"/>
      <c r="ZY49" s="318"/>
      <c r="ZZ49" s="318"/>
      <c r="AAA49" s="318"/>
      <c r="AAB49" s="318"/>
      <c r="AAC49" s="318"/>
      <c r="AAD49" s="318"/>
      <c r="AAE49" s="318"/>
      <c r="AAF49" s="318"/>
      <c r="AAG49" s="318"/>
      <c r="AAH49" s="318"/>
      <c r="AAI49" s="318"/>
      <c r="AAJ49" s="318"/>
      <c r="AAK49" s="318"/>
      <c r="AAL49" s="318"/>
      <c r="AAM49" s="318"/>
      <c r="AAN49" s="318"/>
      <c r="AAO49" s="318"/>
      <c r="AAP49" s="318"/>
      <c r="AAQ49" s="318"/>
      <c r="AAR49" s="318"/>
      <c r="AAS49" s="318"/>
      <c r="AAT49" s="318"/>
      <c r="AAU49" s="318"/>
      <c r="AAV49" s="318"/>
      <c r="AAW49" s="318"/>
      <c r="AAX49" s="318"/>
      <c r="AAY49" s="318"/>
      <c r="AAZ49" s="318"/>
      <c r="ABA49" s="318"/>
      <c r="ABB49" s="318"/>
      <c r="ABC49" s="318"/>
      <c r="ABD49" s="318"/>
      <c r="ABE49" s="318"/>
      <c r="ABF49" s="318"/>
      <c r="ABG49" s="318"/>
      <c r="ABH49" s="318"/>
      <c r="ABI49" s="318"/>
      <c r="ABJ49" s="318"/>
      <c r="ABK49" s="318"/>
      <c r="ABL49" s="318"/>
      <c r="ABM49" s="318"/>
      <c r="ABN49" s="318"/>
      <c r="ABO49" s="318"/>
      <c r="ABP49" s="318"/>
      <c r="ABQ49" s="318"/>
      <c r="ABR49" s="318"/>
      <c r="ABS49" s="318"/>
      <c r="ABT49" s="318"/>
      <c r="ABU49" s="318"/>
      <c r="ABV49" s="318"/>
      <c r="ABW49" s="318"/>
      <c r="ABX49" s="318"/>
      <c r="ABY49" s="318"/>
      <c r="ABZ49" s="318"/>
      <c r="ACA49" s="318"/>
      <c r="ACB49" s="318"/>
      <c r="ACC49" s="318"/>
      <c r="ACD49" s="318"/>
      <c r="ACE49" s="318"/>
      <c r="ACF49" s="318"/>
      <c r="ACG49" s="318"/>
      <c r="ACH49" s="318"/>
      <c r="ACI49" s="318"/>
      <c r="ACJ49" s="318"/>
      <c r="ACK49" s="318"/>
      <c r="ACL49" s="318"/>
      <c r="ACM49" s="318"/>
      <c r="ACN49" s="318"/>
      <c r="ACO49" s="318"/>
      <c r="ACP49" s="318"/>
      <c r="ACQ49" s="318"/>
      <c r="ACR49" s="318"/>
      <c r="ACS49" s="318"/>
      <c r="ACT49" s="318"/>
      <c r="ACU49" s="318"/>
      <c r="ACV49" s="318"/>
      <c r="ACW49" s="318"/>
      <c r="ACX49" s="318"/>
      <c r="ACY49" s="318"/>
      <c r="ACZ49" s="318"/>
      <c r="ADA49" s="318"/>
      <c r="ADB49" s="318"/>
      <c r="ADC49" s="318"/>
      <c r="ADD49" s="318"/>
      <c r="ADE49" s="318"/>
      <c r="ADF49" s="318"/>
      <c r="ADG49" s="318"/>
      <c r="ADH49" s="318"/>
      <c r="ADI49" s="318"/>
      <c r="ADJ49" s="318"/>
      <c r="ADK49" s="318"/>
      <c r="ADL49" s="318"/>
      <c r="ADM49" s="318"/>
      <c r="ADN49" s="318"/>
      <c r="ADO49" s="318"/>
      <c r="ADP49" s="318"/>
      <c r="ADQ49" s="318"/>
      <c r="ADR49" s="318"/>
      <c r="ADS49" s="318"/>
      <c r="ADT49" s="318"/>
      <c r="ADU49" s="318"/>
      <c r="ADV49" s="318"/>
      <c r="ADW49" s="318"/>
      <c r="ADX49" s="318"/>
      <c r="ADY49" s="318"/>
      <c r="ADZ49" s="318"/>
      <c r="AEA49" s="318"/>
      <c r="AEB49" s="318"/>
      <c r="AEC49" s="318"/>
      <c r="AED49" s="318"/>
      <c r="AEE49" s="318"/>
      <c r="AEF49" s="318"/>
      <c r="AEG49" s="318"/>
      <c r="AEH49" s="318"/>
      <c r="AEI49" s="318"/>
      <c r="AEJ49" s="318"/>
      <c r="AEK49" s="318"/>
      <c r="AEL49" s="318"/>
      <c r="AEM49" s="318"/>
      <c r="AEN49" s="318"/>
      <c r="AEO49" s="318"/>
      <c r="AEP49" s="318"/>
      <c r="AEQ49" s="318"/>
      <c r="AER49" s="318"/>
      <c r="AES49" s="318"/>
      <c r="AET49" s="318"/>
      <c r="AEU49" s="318"/>
      <c r="AEV49" s="318"/>
      <c r="AEW49" s="318"/>
      <c r="AEX49" s="318"/>
      <c r="AEY49" s="318"/>
      <c r="AEZ49" s="318"/>
      <c r="AFA49" s="318"/>
      <c r="AFB49" s="318"/>
      <c r="AFC49" s="318"/>
      <c r="AFD49" s="318"/>
      <c r="AFE49" s="318"/>
      <c r="AFF49" s="318"/>
      <c r="AFG49" s="318"/>
      <c r="AFH49" s="318"/>
      <c r="AFI49" s="318"/>
      <c r="AFJ49" s="318"/>
      <c r="AFK49" s="318"/>
      <c r="AFL49" s="318"/>
      <c r="AFM49" s="318"/>
      <c r="AFN49" s="318"/>
      <c r="AFO49" s="318"/>
      <c r="AFP49" s="318"/>
      <c r="AFQ49" s="318"/>
      <c r="AFR49" s="318"/>
      <c r="AFS49" s="318"/>
      <c r="AFT49" s="318"/>
      <c r="AFU49" s="318"/>
      <c r="AFV49" s="318"/>
      <c r="AFW49" s="318"/>
      <c r="AFX49" s="318"/>
      <c r="AFY49" s="318"/>
      <c r="AFZ49" s="318"/>
      <c r="AGA49" s="318"/>
      <c r="AGB49" s="318"/>
      <c r="AGC49" s="318"/>
      <c r="AGD49" s="318"/>
      <c r="AGE49" s="318"/>
      <c r="AGF49" s="318"/>
      <c r="AGG49" s="318"/>
      <c r="AGH49" s="318"/>
      <c r="AGI49" s="318"/>
      <c r="AGJ49" s="318"/>
      <c r="AGK49" s="318"/>
      <c r="AGL49" s="318"/>
      <c r="AGM49" s="318"/>
      <c r="AGN49" s="318"/>
      <c r="AGO49" s="318"/>
      <c r="AGP49" s="318"/>
      <c r="AGQ49" s="318"/>
      <c r="AGR49" s="318"/>
      <c r="AGS49" s="318"/>
      <c r="AGT49" s="318"/>
      <c r="AGU49" s="318"/>
      <c r="AGV49" s="318"/>
      <c r="AGW49" s="318"/>
      <c r="AGX49" s="318"/>
      <c r="AGY49" s="318"/>
      <c r="AGZ49" s="318"/>
      <c r="AHA49" s="318"/>
      <c r="AHB49" s="318"/>
      <c r="AHC49" s="318"/>
      <c r="AHD49" s="318"/>
      <c r="AHE49" s="318"/>
      <c r="AHF49" s="318"/>
      <c r="AHG49" s="318"/>
      <c r="AHH49" s="318"/>
      <c r="AHI49" s="318"/>
      <c r="AHJ49" s="318"/>
      <c r="AHK49" s="318"/>
      <c r="AHL49" s="318"/>
      <c r="AHM49" s="318"/>
      <c r="AHN49" s="318"/>
      <c r="AHO49" s="318"/>
      <c r="AHP49" s="318"/>
      <c r="AHQ49" s="318"/>
      <c r="AHR49" s="318"/>
      <c r="AHS49" s="318"/>
      <c r="AHT49" s="318"/>
      <c r="AHU49" s="318"/>
      <c r="AHV49" s="318"/>
      <c r="AHW49" s="318"/>
      <c r="AHX49" s="318"/>
      <c r="AHY49" s="318"/>
      <c r="AHZ49" s="318"/>
      <c r="AIA49" s="318"/>
      <c r="AIB49" s="318"/>
      <c r="AIC49" s="318"/>
      <c r="AID49" s="318"/>
      <c r="AIE49" s="318"/>
      <c r="AIF49" s="318"/>
      <c r="AIG49" s="318"/>
      <c r="AIH49" s="318"/>
      <c r="AII49" s="318"/>
      <c r="AIJ49" s="318"/>
      <c r="AIK49" s="318"/>
      <c r="AIL49" s="318"/>
      <c r="AIM49" s="318"/>
      <c r="AIN49" s="318"/>
      <c r="AIO49" s="318"/>
      <c r="AIP49" s="318"/>
      <c r="AIQ49" s="318"/>
      <c r="AIR49" s="318"/>
      <c r="AIS49" s="318"/>
      <c r="AIT49" s="318"/>
      <c r="AIU49" s="318"/>
      <c r="AIV49" s="318"/>
      <c r="AIW49" s="318"/>
      <c r="AIX49" s="318"/>
      <c r="AIY49" s="318"/>
      <c r="AIZ49" s="318"/>
      <c r="AJA49" s="318"/>
      <c r="AJB49" s="318"/>
      <c r="AJC49" s="318"/>
      <c r="AJD49" s="318"/>
      <c r="AJE49" s="318"/>
      <c r="AJF49" s="318"/>
      <c r="AJG49" s="318"/>
      <c r="AJH49" s="318"/>
      <c r="AJI49" s="318"/>
      <c r="AJJ49" s="318"/>
      <c r="AJK49" s="318"/>
      <c r="AJL49" s="318"/>
      <c r="AJM49" s="318"/>
      <c r="AJN49" s="318"/>
      <c r="AJO49" s="318"/>
      <c r="AJP49" s="318"/>
      <c r="AJQ49" s="318"/>
      <c r="AJR49" s="318"/>
      <c r="AJS49" s="318"/>
      <c r="AJT49" s="318"/>
      <c r="AJU49" s="318"/>
      <c r="AJV49" s="318"/>
      <c r="AJW49" s="318"/>
      <c r="AJX49" s="318"/>
      <c r="AJY49" s="318"/>
      <c r="AJZ49" s="318"/>
      <c r="AKA49" s="318"/>
      <c r="AKB49" s="318"/>
      <c r="AKC49" s="318"/>
      <c r="AKD49" s="318"/>
      <c r="AKE49" s="318"/>
      <c r="AKF49" s="318"/>
      <c r="AKG49" s="318"/>
      <c r="AKH49" s="318"/>
      <c r="AKI49" s="318"/>
      <c r="AKJ49" s="318"/>
      <c r="AKK49" s="318"/>
      <c r="AKL49" s="318"/>
      <c r="AKM49" s="318"/>
      <c r="AKN49" s="318"/>
      <c r="AKO49" s="318"/>
      <c r="AKP49" s="318"/>
      <c r="AKQ49" s="318"/>
      <c r="AKR49" s="318"/>
      <c r="AKS49" s="318"/>
      <c r="AKT49" s="318"/>
      <c r="AKU49" s="318"/>
      <c r="AKV49" s="318"/>
      <c r="AKW49" s="318"/>
      <c r="AKX49" s="318"/>
      <c r="AKY49" s="318"/>
      <c r="AKZ49" s="318"/>
      <c r="ALA49" s="318"/>
      <c r="ALB49" s="318"/>
      <c r="ALC49" s="318"/>
      <c r="ALD49" s="318"/>
      <c r="ALE49" s="318"/>
      <c r="ALF49" s="318"/>
      <c r="ALG49" s="318"/>
      <c r="ALH49" s="318"/>
      <c r="ALI49" s="318"/>
      <c r="ALJ49" s="318"/>
      <c r="ALK49" s="318"/>
      <c r="ALL49" s="318"/>
      <c r="ALM49" s="318"/>
      <c r="ALN49" s="318"/>
      <c r="ALO49" s="318"/>
      <c r="ALP49" s="318"/>
      <c r="ALQ49" s="318"/>
      <c r="ALR49" s="318"/>
      <c r="ALS49" s="318"/>
      <c r="ALT49" s="318"/>
      <c r="ALU49" s="318"/>
      <c r="ALV49" s="318"/>
      <c r="ALW49" s="318"/>
    </row>
    <row r="50" spans="1:1011" s="321" customFormat="1" ht="30">
      <c r="A50" s="329" t="s">
        <v>1557</v>
      </c>
      <c r="B50" s="324"/>
      <c r="C50" s="324"/>
      <c r="D50" s="325">
        <f t="shared" si="6"/>
        <v>0</v>
      </c>
      <c r="E50" s="328" t="e">
        <f t="shared" si="5"/>
        <v>#DIV/0!</v>
      </c>
      <c r="F50" s="466"/>
      <c r="G50" s="466"/>
      <c r="H50" s="318"/>
      <c r="I50" s="329" t="s">
        <v>1557</v>
      </c>
      <c r="J50" s="327"/>
      <c r="K50" s="328" t="e">
        <f t="shared" si="3"/>
        <v>#DIV/0!</v>
      </c>
      <c r="L50" s="466"/>
      <c r="M50" s="466"/>
      <c r="O50" s="338" t="s">
        <v>1560</v>
      </c>
      <c r="P50" s="330"/>
      <c r="Q50" s="328" t="e">
        <f t="shared" si="4"/>
        <v>#DIV/0!</v>
      </c>
      <c r="R50" s="466"/>
      <c r="S50" s="466"/>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8"/>
      <c r="AY50" s="318"/>
      <c r="AZ50" s="318"/>
      <c r="BA50" s="318"/>
      <c r="BB50" s="318"/>
      <c r="BC50" s="318"/>
      <c r="BD50" s="318"/>
      <c r="BE50" s="318"/>
      <c r="BF50" s="318"/>
      <c r="BG50" s="318"/>
      <c r="BH50" s="318"/>
      <c r="BI50" s="318"/>
      <c r="BJ50" s="318"/>
      <c r="BK50" s="318"/>
      <c r="BL50" s="318"/>
      <c r="BM50" s="318"/>
      <c r="BN50" s="318"/>
      <c r="BO50" s="318"/>
      <c r="BP50" s="318"/>
      <c r="BQ50" s="318"/>
      <c r="BR50" s="318"/>
      <c r="BS50" s="318"/>
      <c r="BT50" s="318"/>
      <c r="BU50" s="318"/>
      <c r="BV50" s="318"/>
      <c r="BW50" s="318"/>
      <c r="BX50" s="318"/>
      <c r="BY50" s="318"/>
      <c r="BZ50" s="318"/>
      <c r="CA50" s="318"/>
      <c r="CB50" s="318"/>
      <c r="CC50" s="318"/>
      <c r="CD50" s="318"/>
      <c r="CE50" s="318"/>
      <c r="CF50" s="318"/>
      <c r="CG50" s="318"/>
      <c r="CH50" s="318"/>
      <c r="CI50" s="318"/>
      <c r="CJ50" s="318"/>
      <c r="CK50" s="318"/>
      <c r="CL50" s="318"/>
      <c r="CM50" s="318"/>
      <c r="CN50" s="318"/>
      <c r="CO50" s="318"/>
      <c r="CP50" s="318"/>
      <c r="CQ50" s="318"/>
      <c r="CR50" s="318"/>
      <c r="CS50" s="318"/>
      <c r="CT50" s="318"/>
      <c r="CU50" s="318"/>
      <c r="CV50" s="318"/>
      <c r="CW50" s="318"/>
      <c r="CX50" s="318"/>
      <c r="CY50" s="318"/>
      <c r="CZ50" s="318"/>
      <c r="DA50" s="318"/>
      <c r="DB50" s="318"/>
      <c r="DC50" s="318"/>
      <c r="DD50" s="318"/>
      <c r="DE50" s="318"/>
      <c r="DF50" s="318"/>
      <c r="DG50" s="318"/>
      <c r="DH50" s="318"/>
      <c r="DI50" s="318"/>
      <c r="DJ50" s="318"/>
      <c r="DK50" s="318"/>
      <c r="DL50" s="318"/>
      <c r="DM50" s="318"/>
      <c r="DN50" s="318"/>
      <c r="DO50" s="318"/>
      <c r="DP50" s="318"/>
      <c r="DQ50" s="318"/>
      <c r="DR50" s="318"/>
      <c r="DS50" s="318"/>
      <c r="DT50" s="318"/>
      <c r="DU50" s="318"/>
      <c r="DV50" s="318"/>
      <c r="DW50" s="318"/>
      <c r="DX50" s="318"/>
      <c r="DY50" s="318"/>
      <c r="DZ50" s="318"/>
      <c r="EA50" s="318"/>
      <c r="EB50" s="318"/>
      <c r="EC50" s="318"/>
      <c r="ED50" s="318"/>
      <c r="EE50" s="318"/>
      <c r="EF50" s="318"/>
      <c r="EG50" s="318"/>
      <c r="EH50" s="318"/>
      <c r="EI50" s="318"/>
      <c r="EJ50" s="318"/>
      <c r="EK50" s="318"/>
      <c r="EL50" s="318"/>
      <c r="EM50" s="318"/>
      <c r="EN50" s="318"/>
      <c r="EO50" s="318"/>
      <c r="EP50" s="318"/>
      <c r="EQ50" s="318"/>
      <c r="ER50" s="318"/>
      <c r="ES50" s="318"/>
      <c r="ET50" s="318"/>
      <c r="EU50" s="318"/>
      <c r="EV50" s="318"/>
      <c r="EW50" s="318"/>
      <c r="EX50" s="318"/>
      <c r="EY50" s="318"/>
      <c r="EZ50" s="318"/>
      <c r="FA50" s="318"/>
      <c r="FB50" s="318"/>
      <c r="FC50" s="318"/>
      <c r="FD50" s="318"/>
      <c r="FE50" s="318"/>
      <c r="FF50" s="318"/>
      <c r="FG50" s="318"/>
      <c r="FH50" s="318"/>
      <c r="FI50" s="318"/>
      <c r="FJ50" s="318"/>
      <c r="FK50" s="318"/>
      <c r="FL50" s="318"/>
      <c r="FM50" s="318"/>
      <c r="FN50" s="318"/>
      <c r="FO50" s="318"/>
      <c r="FP50" s="318"/>
      <c r="FQ50" s="318"/>
      <c r="FR50" s="318"/>
      <c r="FS50" s="318"/>
      <c r="FT50" s="318"/>
      <c r="FU50" s="318"/>
      <c r="FV50" s="318"/>
      <c r="FW50" s="318"/>
      <c r="FX50" s="318"/>
      <c r="FY50" s="318"/>
      <c r="FZ50" s="318"/>
      <c r="GA50" s="318"/>
      <c r="GB50" s="318"/>
      <c r="GC50" s="318"/>
      <c r="GD50" s="318"/>
      <c r="GE50" s="318"/>
      <c r="GF50" s="318"/>
      <c r="GG50" s="318"/>
      <c r="GH50" s="318"/>
      <c r="GI50" s="318"/>
      <c r="GJ50" s="318"/>
      <c r="GK50" s="318"/>
      <c r="GL50" s="318"/>
      <c r="GM50" s="318"/>
      <c r="GN50" s="318"/>
      <c r="GO50" s="318"/>
      <c r="GP50" s="318"/>
      <c r="GQ50" s="318"/>
      <c r="GR50" s="318"/>
      <c r="GS50" s="318"/>
      <c r="GT50" s="318"/>
      <c r="GU50" s="318"/>
      <c r="GV50" s="318"/>
      <c r="GW50" s="318"/>
      <c r="GX50" s="318"/>
      <c r="GY50" s="318"/>
      <c r="GZ50" s="318"/>
      <c r="HA50" s="318"/>
      <c r="HB50" s="318"/>
      <c r="HC50" s="318"/>
      <c r="HD50" s="318"/>
      <c r="HE50" s="318"/>
      <c r="HF50" s="318"/>
      <c r="HG50" s="318"/>
      <c r="HH50" s="318"/>
      <c r="HI50" s="318"/>
      <c r="HJ50" s="318"/>
      <c r="HK50" s="318"/>
      <c r="HL50" s="318"/>
      <c r="HM50" s="318"/>
      <c r="HN50" s="318"/>
      <c r="HO50" s="318"/>
      <c r="HP50" s="318"/>
      <c r="HQ50" s="318"/>
      <c r="HR50" s="318"/>
      <c r="HS50" s="318"/>
      <c r="HT50" s="318"/>
      <c r="HU50" s="318"/>
      <c r="HV50" s="318"/>
      <c r="HW50" s="318"/>
      <c r="HX50" s="318"/>
      <c r="HY50" s="318"/>
      <c r="HZ50" s="318"/>
      <c r="IA50" s="318"/>
      <c r="IB50" s="318"/>
      <c r="IC50" s="318"/>
      <c r="ID50" s="318"/>
      <c r="IE50" s="318"/>
      <c r="IF50" s="318"/>
      <c r="IG50" s="318"/>
      <c r="IH50" s="318"/>
      <c r="II50" s="318"/>
      <c r="IJ50" s="318"/>
      <c r="IK50" s="318"/>
      <c r="IL50" s="318"/>
      <c r="IM50" s="318"/>
      <c r="IN50" s="318"/>
      <c r="IO50" s="318"/>
      <c r="IP50" s="318"/>
      <c r="IQ50" s="318"/>
      <c r="IR50" s="318"/>
      <c r="IS50" s="318"/>
      <c r="IT50" s="318"/>
      <c r="IU50" s="318"/>
      <c r="IV50" s="318"/>
      <c r="IW50" s="318"/>
      <c r="IX50" s="318"/>
      <c r="IY50" s="318"/>
      <c r="IZ50" s="318"/>
      <c r="JA50" s="318"/>
      <c r="JB50" s="318"/>
      <c r="JC50" s="318"/>
      <c r="JD50" s="318"/>
      <c r="JE50" s="318"/>
      <c r="JF50" s="318"/>
      <c r="JG50" s="318"/>
      <c r="JH50" s="318"/>
      <c r="JI50" s="318"/>
      <c r="JJ50" s="318"/>
      <c r="JK50" s="318"/>
      <c r="JL50" s="318"/>
      <c r="JM50" s="318"/>
      <c r="JN50" s="318"/>
      <c r="JO50" s="318"/>
      <c r="JP50" s="318"/>
      <c r="JQ50" s="318"/>
      <c r="JR50" s="318"/>
      <c r="JS50" s="318"/>
      <c r="JT50" s="318"/>
      <c r="JU50" s="318"/>
      <c r="JV50" s="318"/>
      <c r="JW50" s="318"/>
      <c r="JX50" s="318"/>
      <c r="JY50" s="318"/>
      <c r="JZ50" s="318"/>
      <c r="KA50" s="318"/>
      <c r="KB50" s="318"/>
      <c r="KC50" s="318"/>
      <c r="KD50" s="318"/>
      <c r="KE50" s="318"/>
      <c r="KF50" s="318"/>
      <c r="KG50" s="318"/>
      <c r="KH50" s="318"/>
      <c r="KI50" s="318"/>
      <c r="KJ50" s="318"/>
      <c r="KK50" s="318"/>
      <c r="KL50" s="318"/>
      <c r="KM50" s="318"/>
      <c r="KN50" s="318"/>
      <c r="KO50" s="318"/>
      <c r="KP50" s="318"/>
      <c r="KQ50" s="318"/>
      <c r="KR50" s="318"/>
      <c r="KS50" s="318"/>
      <c r="KT50" s="318"/>
      <c r="KU50" s="318"/>
      <c r="KV50" s="318"/>
      <c r="KW50" s="318"/>
      <c r="KX50" s="318"/>
      <c r="KY50" s="318"/>
      <c r="KZ50" s="318"/>
      <c r="LA50" s="318"/>
      <c r="LB50" s="318"/>
      <c r="LC50" s="318"/>
      <c r="LD50" s="318"/>
      <c r="LE50" s="318"/>
      <c r="LF50" s="318"/>
      <c r="LG50" s="318"/>
      <c r="LH50" s="318"/>
      <c r="LI50" s="318"/>
      <c r="LJ50" s="318"/>
      <c r="LK50" s="318"/>
      <c r="LL50" s="318"/>
      <c r="LM50" s="318"/>
      <c r="LN50" s="318"/>
      <c r="LO50" s="318"/>
      <c r="LP50" s="318"/>
      <c r="LQ50" s="318"/>
      <c r="LR50" s="318"/>
      <c r="LS50" s="318"/>
      <c r="LT50" s="318"/>
      <c r="LU50" s="318"/>
      <c r="LV50" s="318"/>
      <c r="LW50" s="318"/>
      <c r="LX50" s="318"/>
      <c r="LY50" s="318"/>
      <c r="LZ50" s="318"/>
      <c r="MA50" s="318"/>
      <c r="MB50" s="318"/>
      <c r="MC50" s="318"/>
      <c r="MD50" s="318"/>
      <c r="ME50" s="318"/>
      <c r="MF50" s="318"/>
      <c r="MG50" s="318"/>
      <c r="MH50" s="318"/>
      <c r="MI50" s="318"/>
      <c r="MJ50" s="318"/>
      <c r="MK50" s="318"/>
      <c r="ML50" s="318"/>
      <c r="MM50" s="318"/>
      <c r="MN50" s="318"/>
      <c r="MO50" s="318"/>
      <c r="MP50" s="318"/>
      <c r="MQ50" s="318"/>
      <c r="MR50" s="318"/>
      <c r="MS50" s="318"/>
      <c r="MT50" s="318"/>
      <c r="MU50" s="318"/>
      <c r="MV50" s="318"/>
      <c r="MW50" s="318"/>
      <c r="MX50" s="318"/>
      <c r="MY50" s="318"/>
      <c r="MZ50" s="318"/>
      <c r="NA50" s="318"/>
      <c r="NB50" s="318"/>
      <c r="NC50" s="318"/>
      <c r="ND50" s="318"/>
      <c r="NE50" s="318"/>
      <c r="NF50" s="318"/>
      <c r="NG50" s="318"/>
      <c r="NH50" s="318"/>
      <c r="NI50" s="318"/>
      <c r="NJ50" s="318"/>
      <c r="NK50" s="318"/>
      <c r="NL50" s="318"/>
      <c r="NM50" s="318"/>
      <c r="NN50" s="318"/>
      <c r="NO50" s="318"/>
      <c r="NP50" s="318"/>
      <c r="NQ50" s="318"/>
      <c r="NR50" s="318"/>
      <c r="NS50" s="318"/>
      <c r="NT50" s="318"/>
      <c r="NU50" s="318"/>
      <c r="NV50" s="318"/>
      <c r="NW50" s="318"/>
      <c r="NX50" s="318"/>
      <c r="NY50" s="318"/>
      <c r="NZ50" s="318"/>
      <c r="OA50" s="318"/>
      <c r="OB50" s="318"/>
      <c r="OC50" s="318"/>
      <c r="OD50" s="318"/>
      <c r="OE50" s="318"/>
      <c r="OF50" s="318"/>
      <c r="OG50" s="318"/>
      <c r="OH50" s="318"/>
      <c r="OI50" s="318"/>
      <c r="OJ50" s="318"/>
      <c r="OK50" s="318"/>
      <c r="OL50" s="318"/>
      <c r="OM50" s="318"/>
      <c r="ON50" s="318"/>
      <c r="OO50" s="318"/>
      <c r="OP50" s="318"/>
      <c r="OQ50" s="318"/>
      <c r="OR50" s="318"/>
      <c r="OS50" s="318"/>
      <c r="OT50" s="318"/>
      <c r="OU50" s="318"/>
      <c r="OV50" s="318"/>
      <c r="OW50" s="318"/>
      <c r="OX50" s="318"/>
      <c r="OY50" s="318"/>
      <c r="OZ50" s="318"/>
      <c r="PA50" s="318"/>
      <c r="PB50" s="318"/>
      <c r="PC50" s="318"/>
      <c r="PD50" s="318"/>
      <c r="PE50" s="318"/>
      <c r="PF50" s="318"/>
      <c r="PG50" s="318"/>
      <c r="PH50" s="318"/>
      <c r="PI50" s="318"/>
      <c r="PJ50" s="318"/>
      <c r="PK50" s="318"/>
      <c r="PL50" s="318"/>
      <c r="PM50" s="318"/>
      <c r="PN50" s="318"/>
      <c r="PO50" s="318"/>
      <c r="PP50" s="318"/>
      <c r="PQ50" s="318"/>
      <c r="PR50" s="318"/>
      <c r="PS50" s="318"/>
      <c r="PT50" s="318"/>
      <c r="PU50" s="318"/>
      <c r="PV50" s="318"/>
      <c r="PW50" s="318"/>
      <c r="PX50" s="318"/>
      <c r="PY50" s="318"/>
      <c r="PZ50" s="318"/>
      <c r="QA50" s="318"/>
      <c r="QB50" s="318"/>
      <c r="QC50" s="318"/>
      <c r="QD50" s="318"/>
      <c r="QE50" s="318"/>
      <c r="QF50" s="318"/>
      <c r="QG50" s="318"/>
      <c r="QH50" s="318"/>
      <c r="QI50" s="318"/>
      <c r="QJ50" s="318"/>
      <c r="QK50" s="318"/>
      <c r="QL50" s="318"/>
      <c r="QM50" s="318"/>
      <c r="QN50" s="318"/>
      <c r="QO50" s="318"/>
      <c r="QP50" s="318"/>
      <c r="QQ50" s="318"/>
      <c r="QR50" s="318"/>
      <c r="QS50" s="318"/>
      <c r="QT50" s="318"/>
      <c r="QU50" s="318"/>
      <c r="QV50" s="318"/>
      <c r="QW50" s="318"/>
      <c r="QX50" s="318"/>
      <c r="QY50" s="318"/>
      <c r="QZ50" s="318"/>
      <c r="RA50" s="318"/>
      <c r="RB50" s="318"/>
      <c r="RC50" s="318"/>
      <c r="RD50" s="318"/>
      <c r="RE50" s="318"/>
      <c r="RF50" s="318"/>
      <c r="RG50" s="318"/>
      <c r="RH50" s="318"/>
      <c r="RI50" s="318"/>
      <c r="RJ50" s="318"/>
      <c r="RK50" s="318"/>
      <c r="RL50" s="318"/>
      <c r="RM50" s="318"/>
      <c r="RN50" s="318"/>
      <c r="RO50" s="318"/>
      <c r="RP50" s="318"/>
      <c r="RQ50" s="318"/>
      <c r="RR50" s="318"/>
      <c r="RS50" s="318"/>
      <c r="RT50" s="318"/>
      <c r="RU50" s="318"/>
      <c r="RV50" s="318"/>
      <c r="RW50" s="318"/>
      <c r="RX50" s="318"/>
      <c r="RY50" s="318"/>
      <c r="RZ50" s="318"/>
      <c r="SA50" s="318"/>
      <c r="SB50" s="318"/>
      <c r="SC50" s="318"/>
      <c r="SD50" s="318"/>
      <c r="SE50" s="318"/>
      <c r="SF50" s="318"/>
      <c r="SG50" s="318"/>
      <c r="SH50" s="318"/>
      <c r="SI50" s="318"/>
      <c r="SJ50" s="318"/>
      <c r="SK50" s="318"/>
      <c r="SL50" s="318"/>
      <c r="SM50" s="318"/>
      <c r="SN50" s="318"/>
      <c r="SO50" s="318"/>
      <c r="SP50" s="318"/>
      <c r="SQ50" s="318"/>
      <c r="SR50" s="318"/>
      <c r="SS50" s="318"/>
      <c r="ST50" s="318"/>
      <c r="SU50" s="318"/>
      <c r="SV50" s="318"/>
      <c r="SW50" s="318"/>
      <c r="SX50" s="318"/>
      <c r="SY50" s="318"/>
      <c r="SZ50" s="318"/>
      <c r="TA50" s="318"/>
      <c r="TB50" s="318"/>
      <c r="TC50" s="318"/>
      <c r="TD50" s="318"/>
      <c r="TE50" s="318"/>
      <c r="TF50" s="318"/>
      <c r="TG50" s="318"/>
      <c r="TH50" s="318"/>
      <c r="TI50" s="318"/>
      <c r="TJ50" s="318"/>
      <c r="TK50" s="318"/>
      <c r="TL50" s="318"/>
      <c r="TM50" s="318"/>
      <c r="TN50" s="318"/>
      <c r="TO50" s="318"/>
      <c r="TP50" s="318"/>
      <c r="TQ50" s="318"/>
      <c r="TR50" s="318"/>
      <c r="TS50" s="318"/>
      <c r="TT50" s="318"/>
      <c r="TU50" s="318"/>
      <c r="TV50" s="318"/>
      <c r="TW50" s="318"/>
      <c r="TX50" s="318"/>
      <c r="TY50" s="318"/>
      <c r="TZ50" s="318"/>
      <c r="UA50" s="318"/>
      <c r="UB50" s="318"/>
      <c r="UC50" s="318"/>
      <c r="UD50" s="318"/>
      <c r="UE50" s="318"/>
      <c r="UF50" s="318"/>
      <c r="UG50" s="318"/>
      <c r="UH50" s="318"/>
      <c r="UI50" s="318"/>
      <c r="UJ50" s="318"/>
      <c r="UK50" s="318"/>
      <c r="UL50" s="318"/>
      <c r="UM50" s="318"/>
      <c r="UN50" s="318"/>
      <c r="UO50" s="318"/>
      <c r="UP50" s="318"/>
      <c r="UQ50" s="318"/>
      <c r="UR50" s="318"/>
      <c r="US50" s="318"/>
      <c r="UT50" s="318"/>
      <c r="UU50" s="318"/>
      <c r="UV50" s="318"/>
      <c r="UW50" s="318"/>
      <c r="UX50" s="318"/>
      <c r="UY50" s="318"/>
      <c r="UZ50" s="318"/>
      <c r="VA50" s="318"/>
      <c r="VB50" s="318"/>
      <c r="VC50" s="318"/>
      <c r="VD50" s="318"/>
      <c r="VE50" s="318"/>
      <c r="VF50" s="318"/>
      <c r="VG50" s="318"/>
      <c r="VH50" s="318"/>
      <c r="VI50" s="318"/>
      <c r="VJ50" s="318"/>
      <c r="VK50" s="318"/>
      <c r="VL50" s="318"/>
      <c r="VM50" s="318"/>
      <c r="VN50" s="318"/>
      <c r="VO50" s="318"/>
      <c r="VP50" s="318"/>
      <c r="VQ50" s="318"/>
      <c r="VR50" s="318"/>
      <c r="VS50" s="318"/>
      <c r="VT50" s="318"/>
      <c r="VU50" s="318"/>
      <c r="VV50" s="318"/>
      <c r="VW50" s="318"/>
      <c r="VX50" s="318"/>
      <c r="VY50" s="318"/>
      <c r="VZ50" s="318"/>
      <c r="WA50" s="318"/>
      <c r="WB50" s="318"/>
      <c r="WC50" s="318"/>
      <c r="WD50" s="318"/>
      <c r="WE50" s="318"/>
      <c r="WF50" s="318"/>
      <c r="WG50" s="318"/>
      <c r="WH50" s="318"/>
      <c r="WI50" s="318"/>
      <c r="WJ50" s="318"/>
      <c r="WK50" s="318"/>
      <c r="WL50" s="318"/>
      <c r="WM50" s="318"/>
      <c r="WN50" s="318"/>
      <c r="WO50" s="318"/>
      <c r="WP50" s="318"/>
      <c r="WQ50" s="318"/>
      <c r="WR50" s="318"/>
      <c r="WS50" s="318"/>
      <c r="WT50" s="318"/>
      <c r="WU50" s="318"/>
      <c r="WV50" s="318"/>
      <c r="WW50" s="318"/>
      <c r="WX50" s="318"/>
      <c r="WY50" s="318"/>
      <c r="WZ50" s="318"/>
      <c r="XA50" s="318"/>
      <c r="XB50" s="318"/>
      <c r="XC50" s="318"/>
      <c r="XD50" s="318"/>
      <c r="XE50" s="318"/>
      <c r="XF50" s="318"/>
      <c r="XG50" s="318"/>
      <c r="XH50" s="318"/>
      <c r="XI50" s="318"/>
      <c r="XJ50" s="318"/>
      <c r="XK50" s="318"/>
      <c r="XL50" s="318"/>
      <c r="XM50" s="318"/>
      <c r="XN50" s="318"/>
      <c r="XO50" s="318"/>
      <c r="XP50" s="318"/>
      <c r="XQ50" s="318"/>
      <c r="XR50" s="318"/>
      <c r="XS50" s="318"/>
      <c r="XT50" s="318"/>
      <c r="XU50" s="318"/>
      <c r="XV50" s="318"/>
      <c r="XW50" s="318"/>
      <c r="XX50" s="318"/>
      <c r="XY50" s="318"/>
      <c r="XZ50" s="318"/>
      <c r="YA50" s="318"/>
      <c r="YB50" s="318"/>
      <c r="YC50" s="318"/>
      <c r="YD50" s="318"/>
      <c r="YE50" s="318"/>
      <c r="YF50" s="318"/>
      <c r="YG50" s="318"/>
      <c r="YH50" s="318"/>
      <c r="YI50" s="318"/>
      <c r="YJ50" s="318"/>
      <c r="YK50" s="318"/>
      <c r="YL50" s="318"/>
      <c r="YM50" s="318"/>
      <c r="YN50" s="318"/>
      <c r="YO50" s="318"/>
      <c r="YP50" s="318"/>
      <c r="YQ50" s="318"/>
      <c r="YR50" s="318"/>
      <c r="YS50" s="318"/>
      <c r="YT50" s="318"/>
      <c r="YU50" s="318"/>
      <c r="YV50" s="318"/>
      <c r="YW50" s="318"/>
      <c r="YX50" s="318"/>
      <c r="YY50" s="318"/>
      <c r="YZ50" s="318"/>
      <c r="ZA50" s="318"/>
      <c r="ZB50" s="318"/>
      <c r="ZC50" s="318"/>
      <c r="ZD50" s="318"/>
      <c r="ZE50" s="318"/>
      <c r="ZF50" s="318"/>
      <c r="ZG50" s="318"/>
      <c r="ZH50" s="318"/>
      <c r="ZI50" s="318"/>
      <c r="ZJ50" s="318"/>
      <c r="ZK50" s="318"/>
      <c r="ZL50" s="318"/>
      <c r="ZM50" s="318"/>
      <c r="ZN50" s="318"/>
      <c r="ZO50" s="318"/>
      <c r="ZP50" s="318"/>
      <c r="ZQ50" s="318"/>
      <c r="ZR50" s="318"/>
      <c r="ZS50" s="318"/>
      <c r="ZT50" s="318"/>
      <c r="ZU50" s="318"/>
      <c r="ZV50" s="318"/>
      <c r="ZW50" s="318"/>
      <c r="ZX50" s="318"/>
      <c r="ZY50" s="318"/>
      <c r="ZZ50" s="318"/>
      <c r="AAA50" s="318"/>
      <c r="AAB50" s="318"/>
      <c r="AAC50" s="318"/>
      <c r="AAD50" s="318"/>
      <c r="AAE50" s="318"/>
      <c r="AAF50" s="318"/>
      <c r="AAG50" s="318"/>
      <c r="AAH50" s="318"/>
      <c r="AAI50" s="318"/>
      <c r="AAJ50" s="318"/>
      <c r="AAK50" s="318"/>
      <c r="AAL50" s="318"/>
      <c r="AAM50" s="318"/>
      <c r="AAN50" s="318"/>
      <c r="AAO50" s="318"/>
      <c r="AAP50" s="318"/>
      <c r="AAQ50" s="318"/>
      <c r="AAR50" s="318"/>
      <c r="AAS50" s="318"/>
      <c r="AAT50" s="318"/>
      <c r="AAU50" s="318"/>
      <c r="AAV50" s="318"/>
      <c r="AAW50" s="318"/>
      <c r="AAX50" s="318"/>
      <c r="AAY50" s="318"/>
      <c r="AAZ50" s="318"/>
      <c r="ABA50" s="318"/>
      <c r="ABB50" s="318"/>
      <c r="ABC50" s="318"/>
      <c r="ABD50" s="318"/>
      <c r="ABE50" s="318"/>
      <c r="ABF50" s="318"/>
      <c r="ABG50" s="318"/>
      <c r="ABH50" s="318"/>
      <c r="ABI50" s="318"/>
      <c r="ABJ50" s="318"/>
      <c r="ABK50" s="318"/>
      <c r="ABL50" s="318"/>
      <c r="ABM50" s="318"/>
      <c r="ABN50" s="318"/>
      <c r="ABO50" s="318"/>
      <c r="ABP50" s="318"/>
      <c r="ABQ50" s="318"/>
      <c r="ABR50" s="318"/>
      <c r="ABS50" s="318"/>
      <c r="ABT50" s="318"/>
      <c r="ABU50" s="318"/>
      <c r="ABV50" s="318"/>
      <c r="ABW50" s="318"/>
      <c r="ABX50" s="318"/>
      <c r="ABY50" s="318"/>
      <c r="ABZ50" s="318"/>
      <c r="ACA50" s="318"/>
      <c r="ACB50" s="318"/>
      <c r="ACC50" s="318"/>
      <c r="ACD50" s="318"/>
      <c r="ACE50" s="318"/>
      <c r="ACF50" s="318"/>
      <c r="ACG50" s="318"/>
      <c r="ACH50" s="318"/>
      <c r="ACI50" s="318"/>
      <c r="ACJ50" s="318"/>
      <c r="ACK50" s="318"/>
      <c r="ACL50" s="318"/>
      <c r="ACM50" s="318"/>
      <c r="ACN50" s="318"/>
      <c r="ACO50" s="318"/>
      <c r="ACP50" s="318"/>
      <c r="ACQ50" s="318"/>
      <c r="ACR50" s="318"/>
      <c r="ACS50" s="318"/>
      <c r="ACT50" s="318"/>
      <c r="ACU50" s="318"/>
      <c r="ACV50" s="318"/>
      <c r="ACW50" s="318"/>
      <c r="ACX50" s="318"/>
      <c r="ACY50" s="318"/>
      <c r="ACZ50" s="318"/>
      <c r="ADA50" s="318"/>
      <c r="ADB50" s="318"/>
      <c r="ADC50" s="318"/>
      <c r="ADD50" s="318"/>
      <c r="ADE50" s="318"/>
      <c r="ADF50" s="318"/>
      <c r="ADG50" s="318"/>
      <c r="ADH50" s="318"/>
      <c r="ADI50" s="318"/>
      <c r="ADJ50" s="318"/>
      <c r="ADK50" s="318"/>
      <c r="ADL50" s="318"/>
      <c r="ADM50" s="318"/>
      <c r="ADN50" s="318"/>
      <c r="ADO50" s="318"/>
      <c r="ADP50" s="318"/>
      <c r="ADQ50" s="318"/>
      <c r="ADR50" s="318"/>
      <c r="ADS50" s="318"/>
      <c r="ADT50" s="318"/>
      <c r="ADU50" s="318"/>
      <c r="ADV50" s="318"/>
      <c r="ADW50" s="318"/>
      <c r="ADX50" s="318"/>
      <c r="ADY50" s="318"/>
      <c r="ADZ50" s="318"/>
      <c r="AEA50" s="318"/>
      <c r="AEB50" s="318"/>
      <c r="AEC50" s="318"/>
      <c r="AED50" s="318"/>
      <c r="AEE50" s="318"/>
      <c r="AEF50" s="318"/>
      <c r="AEG50" s="318"/>
      <c r="AEH50" s="318"/>
      <c r="AEI50" s="318"/>
      <c r="AEJ50" s="318"/>
      <c r="AEK50" s="318"/>
      <c r="AEL50" s="318"/>
      <c r="AEM50" s="318"/>
      <c r="AEN50" s="318"/>
      <c r="AEO50" s="318"/>
      <c r="AEP50" s="318"/>
      <c r="AEQ50" s="318"/>
      <c r="AER50" s="318"/>
      <c r="AES50" s="318"/>
      <c r="AET50" s="318"/>
      <c r="AEU50" s="318"/>
      <c r="AEV50" s="318"/>
      <c r="AEW50" s="318"/>
      <c r="AEX50" s="318"/>
      <c r="AEY50" s="318"/>
      <c r="AEZ50" s="318"/>
      <c r="AFA50" s="318"/>
      <c r="AFB50" s="318"/>
      <c r="AFC50" s="318"/>
      <c r="AFD50" s="318"/>
      <c r="AFE50" s="318"/>
      <c r="AFF50" s="318"/>
      <c r="AFG50" s="318"/>
      <c r="AFH50" s="318"/>
      <c r="AFI50" s="318"/>
      <c r="AFJ50" s="318"/>
      <c r="AFK50" s="318"/>
      <c r="AFL50" s="318"/>
      <c r="AFM50" s="318"/>
      <c r="AFN50" s="318"/>
      <c r="AFO50" s="318"/>
      <c r="AFP50" s="318"/>
      <c r="AFQ50" s="318"/>
      <c r="AFR50" s="318"/>
      <c r="AFS50" s="318"/>
      <c r="AFT50" s="318"/>
      <c r="AFU50" s="318"/>
      <c r="AFV50" s="318"/>
      <c r="AFW50" s="318"/>
      <c r="AFX50" s="318"/>
      <c r="AFY50" s="318"/>
      <c r="AFZ50" s="318"/>
      <c r="AGA50" s="318"/>
      <c r="AGB50" s="318"/>
      <c r="AGC50" s="318"/>
      <c r="AGD50" s="318"/>
      <c r="AGE50" s="318"/>
      <c r="AGF50" s="318"/>
      <c r="AGG50" s="318"/>
      <c r="AGH50" s="318"/>
      <c r="AGI50" s="318"/>
      <c r="AGJ50" s="318"/>
      <c r="AGK50" s="318"/>
      <c r="AGL50" s="318"/>
      <c r="AGM50" s="318"/>
      <c r="AGN50" s="318"/>
      <c r="AGO50" s="318"/>
      <c r="AGP50" s="318"/>
      <c r="AGQ50" s="318"/>
      <c r="AGR50" s="318"/>
      <c r="AGS50" s="318"/>
      <c r="AGT50" s="318"/>
      <c r="AGU50" s="318"/>
      <c r="AGV50" s="318"/>
      <c r="AGW50" s="318"/>
      <c r="AGX50" s="318"/>
      <c r="AGY50" s="318"/>
      <c r="AGZ50" s="318"/>
      <c r="AHA50" s="318"/>
      <c r="AHB50" s="318"/>
      <c r="AHC50" s="318"/>
      <c r="AHD50" s="318"/>
      <c r="AHE50" s="318"/>
      <c r="AHF50" s="318"/>
      <c r="AHG50" s="318"/>
      <c r="AHH50" s="318"/>
      <c r="AHI50" s="318"/>
      <c r="AHJ50" s="318"/>
      <c r="AHK50" s="318"/>
      <c r="AHL50" s="318"/>
      <c r="AHM50" s="318"/>
      <c r="AHN50" s="318"/>
      <c r="AHO50" s="318"/>
      <c r="AHP50" s="318"/>
      <c r="AHQ50" s="318"/>
      <c r="AHR50" s="318"/>
      <c r="AHS50" s="318"/>
      <c r="AHT50" s="318"/>
      <c r="AHU50" s="318"/>
      <c r="AHV50" s="318"/>
      <c r="AHW50" s="318"/>
      <c r="AHX50" s="318"/>
      <c r="AHY50" s="318"/>
      <c r="AHZ50" s="318"/>
      <c r="AIA50" s="318"/>
      <c r="AIB50" s="318"/>
      <c r="AIC50" s="318"/>
      <c r="AID50" s="318"/>
      <c r="AIE50" s="318"/>
      <c r="AIF50" s="318"/>
      <c r="AIG50" s="318"/>
      <c r="AIH50" s="318"/>
      <c r="AII50" s="318"/>
      <c r="AIJ50" s="318"/>
      <c r="AIK50" s="318"/>
      <c r="AIL50" s="318"/>
      <c r="AIM50" s="318"/>
      <c r="AIN50" s="318"/>
      <c r="AIO50" s="318"/>
      <c r="AIP50" s="318"/>
      <c r="AIQ50" s="318"/>
      <c r="AIR50" s="318"/>
      <c r="AIS50" s="318"/>
      <c r="AIT50" s="318"/>
      <c r="AIU50" s="318"/>
      <c r="AIV50" s="318"/>
      <c r="AIW50" s="318"/>
      <c r="AIX50" s="318"/>
      <c r="AIY50" s="318"/>
      <c r="AIZ50" s="318"/>
      <c r="AJA50" s="318"/>
      <c r="AJB50" s="318"/>
      <c r="AJC50" s="318"/>
      <c r="AJD50" s="318"/>
      <c r="AJE50" s="318"/>
      <c r="AJF50" s="318"/>
      <c r="AJG50" s="318"/>
      <c r="AJH50" s="318"/>
      <c r="AJI50" s="318"/>
      <c r="AJJ50" s="318"/>
      <c r="AJK50" s="318"/>
      <c r="AJL50" s="318"/>
      <c r="AJM50" s="318"/>
      <c r="AJN50" s="318"/>
      <c r="AJO50" s="318"/>
      <c r="AJP50" s="318"/>
      <c r="AJQ50" s="318"/>
      <c r="AJR50" s="318"/>
      <c r="AJS50" s="318"/>
      <c r="AJT50" s="318"/>
      <c r="AJU50" s="318"/>
      <c r="AJV50" s="318"/>
      <c r="AJW50" s="318"/>
      <c r="AJX50" s="318"/>
      <c r="AJY50" s="318"/>
      <c r="AJZ50" s="318"/>
      <c r="AKA50" s="318"/>
      <c r="AKB50" s="318"/>
      <c r="AKC50" s="318"/>
      <c r="AKD50" s="318"/>
      <c r="AKE50" s="318"/>
      <c r="AKF50" s="318"/>
      <c r="AKG50" s="318"/>
      <c r="AKH50" s="318"/>
      <c r="AKI50" s="318"/>
      <c r="AKJ50" s="318"/>
      <c r="AKK50" s="318"/>
      <c r="AKL50" s="318"/>
      <c r="AKM50" s="318"/>
      <c r="AKN50" s="318"/>
      <c r="AKO50" s="318"/>
      <c r="AKP50" s="318"/>
      <c r="AKQ50" s="318"/>
      <c r="AKR50" s="318"/>
      <c r="AKS50" s="318"/>
      <c r="AKT50" s="318"/>
      <c r="AKU50" s="318"/>
      <c r="AKV50" s="318"/>
      <c r="AKW50" s="318"/>
      <c r="AKX50" s="318"/>
      <c r="AKY50" s="318"/>
      <c r="AKZ50" s="318"/>
      <c r="ALA50" s="318"/>
      <c r="ALB50" s="318"/>
      <c r="ALC50" s="318"/>
      <c r="ALD50" s="318"/>
      <c r="ALE50" s="318"/>
      <c r="ALF50" s="318"/>
      <c r="ALG50" s="318"/>
      <c r="ALH50" s="318"/>
      <c r="ALI50" s="318"/>
      <c r="ALJ50" s="318"/>
      <c r="ALK50" s="318"/>
      <c r="ALL50" s="318"/>
      <c r="ALM50" s="318"/>
      <c r="ALN50" s="318"/>
      <c r="ALO50" s="318"/>
      <c r="ALP50" s="318"/>
      <c r="ALQ50" s="318"/>
      <c r="ALR50" s="318"/>
      <c r="ALS50" s="318"/>
      <c r="ALT50" s="318"/>
      <c r="ALU50" s="318"/>
      <c r="ALV50" s="318"/>
      <c r="ALW50" s="318"/>
    </row>
    <row r="51" spans="1:1011" s="321" customFormat="1" ht="30.95" customHeight="1">
      <c r="A51" s="331" t="s">
        <v>1561</v>
      </c>
      <c r="B51" s="332">
        <f>SUM(B47:B50)</f>
        <v>0</v>
      </c>
      <c r="C51" s="332">
        <f>SUM(C47:C50)</f>
        <v>0</v>
      </c>
      <c r="D51" s="333">
        <f>SUM(D47:D50)</f>
        <v>0</v>
      </c>
      <c r="E51" s="334" t="e">
        <f t="shared" si="5"/>
        <v>#DIV/0!</v>
      </c>
      <c r="F51" s="470"/>
      <c r="G51" s="470"/>
      <c r="H51" s="318"/>
      <c r="I51" s="331" t="s">
        <v>1561</v>
      </c>
      <c r="J51" s="336">
        <f>SUM(J47:J50)</f>
        <v>0</v>
      </c>
      <c r="K51" s="334" t="e">
        <f t="shared" si="3"/>
        <v>#DIV/0!</v>
      </c>
      <c r="L51" s="470"/>
      <c r="M51" s="470"/>
      <c r="O51" s="338" t="s">
        <v>1562</v>
      </c>
      <c r="P51" s="330"/>
      <c r="Q51" s="328" t="e">
        <f t="shared" si="4"/>
        <v>#DIV/0!</v>
      </c>
      <c r="R51" s="466"/>
      <c r="S51" s="466"/>
      <c r="W51" s="318"/>
      <c r="X51" s="318"/>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8"/>
      <c r="CN51" s="318"/>
      <c r="CO51" s="318"/>
      <c r="CP51" s="318"/>
      <c r="CQ51" s="318"/>
      <c r="CR51" s="318"/>
      <c r="CS51" s="318"/>
      <c r="CT51" s="318"/>
      <c r="CU51" s="318"/>
      <c r="CV51" s="318"/>
      <c r="CW51" s="318"/>
      <c r="CX51" s="318"/>
      <c r="CY51" s="318"/>
      <c r="CZ51" s="318"/>
      <c r="DA51" s="318"/>
      <c r="DB51" s="318"/>
      <c r="DC51" s="318"/>
      <c r="DD51" s="318"/>
      <c r="DE51" s="318"/>
      <c r="DF51" s="318"/>
      <c r="DG51" s="318"/>
      <c r="DH51" s="318"/>
      <c r="DI51" s="318"/>
      <c r="DJ51" s="318"/>
      <c r="DK51" s="318"/>
      <c r="DL51" s="318"/>
      <c r="DM51" s="318"/>
      <c r="DN51" s="318"/>
      <c r="DO51" s="318"/>
      <c r="DP51" s="318"/>
      <c r="DQ51" s="318"/>
      <c r="DR51" s="318"/>
      <c r="DS51" s="318"/>
      <c r="DT51" s="318"/>
      <c r="DU51" s="318"/>
      <c r="DV51" s="318"/>
      <c r="DW51" s="318"/>
      <c r="DX51" s="318"/>
      <c r="DY51" s="318"/>
      <c r="DZ51" s="318"/>
      <c r="EA51" s="318"/>
      <c r="EB51" s="318"/>
      <c r="EC51" s="318"/>
      <c r="ED51" s="318"/>
      <c r="EE51" s="318"/>
      <c r="EF51" s="318"/>
      <c r="EG51" s="318"/>
      <c r="EH51" s="318"/>
      <c r="EI51" s="318"/>
      <c r="EJ51" s="318"/>
      <c r="EK51" s="318"/>
      <c r="EL51" s="318"/>
      <c r="EM51" s="318"/>
      <c r="EN51" s="318"/>
      <c r="EO51" s="318"/>
      <c r="EP51" s="318"/>
      <c r="EQ51" s="318"/>
      <c r="ER51" s="318"/>
      <c r="ES51" s="318"/>
      <c r="ET51" s="318"/>
      <c r="EU51" s="318"/>
      <c r="EV51" s="318"/>
      <c r="EW51" s="318"/>
      <c r="EX51" s="318"/>
      <c r="EY51" s="318"/>
      <c r="EZ51" s="318"/>
      <c r="FA51" s="318"/>
      <c r="FB51" s="318"/>
      <c r="FC51" s="318"/>
      <c r="FD51" s="318"/>
      <c r="FE51" s="318"/>
      <c r="FF51" s="318"/>
      <c r="FG51" s="318"/>
      <c r="FH51" s="318"/>
      <c r="FI51" s="318"/>
      <c r="FJ51" s="318"/>
      <c r="FK51" s="318"/>
      <c r="FL51" s="318"/>
      <c r="FM51" s="318"/>
      <c r="FN51" s="318"/>
      <c r="FO51" s="318"/>
      <c r="FP51" s="318"/>
      <c r="FQ51" s="318"/>
      <c r="FR51" s="318"/>
      <c r="FS51" s="318"/>
      <c r="FT51" s="318"/>
      <c r="FU51" s="318"/>
      <c r="FV51" s="318"/>
      <c r="FW51" s="318"/>
      <c r="FX51" s="318"/>
      <c r="FY51" s="318"/>
      <c r="FZ51" s="318"/>
      <c r="GA51" s="318"/>
      <c r="GB51" s="318"/>
      <c r="GC51" s="318"/>
      <c r="GD51" s="318"/>
      <c r="GE51" s="318"/>
      <c r="GF51" s="318"/>
      <c r="GG51" s="318"/>
      <c r="GH51" s="318"/>
      <c r="GI51" s="318"/>
      <c r="GJ51" s="318"/>
      <c r="GK51" s="318"/>
      <c r="GL51" s="318"/>
      <c r="GM51" s="318"/>
      <c r="GN51" s="318"/>
      <c r="GO51" s="318"/>
      <c r="GP51" s="318"/>
      <c r="GQ51" s="318"/>
      <c r="GR51" s="318"/>
      <c r="GS51" s="318"/>
      <c r="GT51" s="318"/>
      <c r="GU51" s="318"/>
      <c r="GV51" s="318"/>
      <c r="GW51" s="318"/>
      <c r="GX51" s="318"/>
      <c r="GY51" s="318"/>
      <c r="GZ51" s="318"/>
      <c r="HA51" s="318"/>
      <c r="HB51" s="318"/>
      <c r="HC51" s="318"/>
      <c r="HD51" s="318"/>
      <c r="HE51" s="318"/>
      <c r="HF51" s="318"/>
      <c r="HG51" s="318"/>
      <c r="HH51" s="318"/>
      <c r="HI51" s="318"/>
      <c r="HJ51" s="318"/>
      <c r="HK51" s="318"/>
      <c r="HL51" s="318"/>
      <c r="HM51" s="318"/>
      <c r="HN51" s="318"/>
      <c r="HO51" s="318"/>
      <c r="HP51" s="318"/>
      <c r="HQ51" s="318"/>
      <c r="HR51" s="318"/>
      <c r="HS51" s="318"/>
      <c r="HT51" s="318"/>
      <c r="HU51" s="318"/>
      <c r="HV51" s="318"/>
      <c r="HW51" s="318"/>
      <c r="HX51" s="318"/>
      <c r="HY51" s="318"/>
      <c r="HZ51" s="318"/>
      <c r="IA51" s="318"/>
      <c r="IB51" s="318"/>
      <c r="IC51" s="318"/>
      <c r="ID51" s="318"/>
      <c r="IE51" s="318"/>
      <c r="IF51" s="318"/>
      <c r="IG51" s="318"/>
      <c r="IH51" s="318"/>
      <c r="II51" s="318"/>
      <c r="IJ51" s="318"/>
      <c r="IK51" s="318"/>
      <c r="IL51" s="318"/>
      <c r="IM51" s="318"/>
      <c r="IN51" s="318"/>
      <c r="IO51" s="318"/>
      <c r="IP51" s="318"/>
      <c r="IQ51" s="318"/>
      <c r="IR51" s="318"/>
      <c r="IS51" s="318"/>
      <c r="IT51" s="318"/>
      <c r="IU51" s="318"/>
      <c r="IV51" s="318"/>
      <c r="IW51" s="318"/>
      <c r="IX51" s="318"/>
      <c r="IY51" s="318"/>
      <c r="IZ51" s="318"/>
      <c r="JA51" s="318"/>
      <c r="JB51" s="318"/>
      <c r="JC51" s="318"/>
      <c r="JD51" s="318"/>
      <c r="JE51" s="318"/>
      <c r="JF51" s="318"/>
      <c r="JG51" s="318"/>
      <c r="JH51" s="318"/>
      <c r="JI51" s="318"/>
      <c r="JJ51" s="318"/>
      <c r="JK51" s="318"/>
      <c r="JL51" s="318"/>
      <c r="JM51" s="318"/>
      <c r="JN51" s="318"/>
      <c r="JO51" s="318"/>
      <c r="JP51" s="318"/>
      <c r="JQ51" s="318"/>
      <c r="JR51" s="318"/>
      <c r="JS51" s="318"/>
      <c r="JT51" s="318"/>
      <c r="JU51" s="318"/>
      <c r="JV51" s="318"/>
      <c r="JW51" s="318"/>
      <c r="JX51" s="318"/>
      <c r="JY51" s="318"/>
      <c r="JZ51" s="318"/>
      <c r="KA51" s="318"/>
      <c r="KB51" s="318"/>
      <c r="KC51" s="318"/>
      <c r="KD51" s="318"/>
      <c r="KE51" s="318"/>
      <c r="KF51" s="318"/>
      <c r="KG51" s="318"/>
      <c r="KH51" s="318"/>
      <c r="KI51" s="318"/>
      <c r="KJ51" s="318"/>
      <c r="KK51" s="318"/>
      <c r="KL51" s="318"/>
      <c r="KM51" s="318"/>
      <c r="KN51" s="318"/>
      <c r="KO51" s="318"/>
      <c r="KP51" s="318"/>
      <c r="KQ51" s="318"/>
      <c r="KR51" s="318"/>
      <c r="KS51" s="318"/>
      <c r="KT51" s="318"/>
      <c r="KU51" s="318"/>
      <c r="KV51" s="318"/>
      <c r="KW51" s="318"/>
      <c r="KX51" s="318"/>
      <c r="KY51" s="318"/>
      <c r="KZ51" s="318"/>
      <c r="LA51" s="318"/>
      <c r="LB51" s="318"/>
      <c r="LC51" s="318"/>
      <c r="LD51" s="318"/>
      <c r="LE51" s="318"/>
      <c r="LF51" s="318"/>
      <c r="LG51" s="318"/>
      <c r="LH51" s="318"/>
      <c r="LI51" s="318"/>
      <c r="LJ51" s="318"/>
      <c r="LK51" s="318"/>
      <c r="LL51" s="318"/>
      <c r="LM51" s="318"/>
      <c r="LN51" s="318"/>
      <c r="LO51" s="318"/>
      <c r="LP51" s="318"/>
      <c r="LQ51" s="318"/>
      <c r="LR51" s="318"/>
      <c r="LS51" s="318"/>
      <c r="LT51" s="318"/>
      <c r="LU51" s="318"/>
      <c r="LV51" s="318"/>
      <c r="LW51" s="318"/>
      <c r="LX51" s="318"/>
      <c r="LY51" s="318"/>
      <c r="LZ51" s="318"/>
      <c r="MA51" s="318"/>
      <c r="MB51" s="318"/>
      <c r="MC51" s="318"/>
      <c r="MD51" s="318"/>
      <c r="ME51" s="318"/>
      <c r="MF51" s="318"/>
      <c r="MG51" s="318"/>
      <c r="MH51" s="318"/>
      <c r="MI51" s="318"/>
      <c r="MJ51" s="318"/>
      <c r="MK51" s="318"/>
      <c r="ML51" s="318"/>
      <c r="MM51" s="318"/>
      <c r="MN51" s="318"/>
      <c r="MO51" s="318"/>
      <c r="MP51" s="318"/>
      <c r="MQ51" s="318"/>
      <c r="MR51" s="318"/>
      <c r="MS51" s="318"/>
      <c r="MT51" s="318"/>
      <c r="MU51" s="318"/>
      <c r="MV51" s="318"/>
      <c r="MW51" s="318"/>
      <c r="MX51" s="318"/>
      <c r="MY51" s="318"/>
      <c r="MZ51" s="318"/>
      <c r="NA51" s="318"/>
      <c r="NB51" s="318"/>
      <c r="NC51" s="318"/>
      <c r="ND51" s="318"/>
      <c r="NE51" s="318"/>
      <c r="NF51" s="318"/>
      <c r="NG51" s="318"/>
      <c r="NH51" s="318"/>
      <c r="NI51" s="318"/>
      <c r="NJ51" s="318"/>
      <c r="NK51" s="318"/>
      <c r="NL51" s="318"/>
      <c r="NM51" s="318"/>
      <c r="NN51" s="318"/>
      <c r="NO51" s="318"/>
      <c r="NP51" s="318"/>
      <c r="NQ51" s="318"/>
      <c r="NR51" s="318"/>
      <c r="NS51" s="318"/>
      <c r="NT51" s="318"/>
      <c r="NU51" s="318"/>
      <c r="NV51" s="318"/>
      <c r="NW51" s="318"/>
      <c r="NX51" s="318"/>
      <c r="NY51" s="318"/>
      <c r="NZ51" s="318"/>
      <c r="OA51" s="318"/>
      <c r="OB51" s="318"/>
      <c r="OC51" s="318"/>
      <c r="OD51" s="318"/>
      <c r="OE51" s="318"/>
      <c r="OF51" s="318"/>
      <c r="OG51" s="318"/>
      <c r="OH51" s="318"/>
      <c r="OI51" s="318"/>
      <c r="OJ51" s="318"/>
      <c r="OK51" s="318"/>
      <c r="OL51" s="318"/>
      <c r="OM51" s="318"/>
      <c r="ON51" s="318"/>
      <c r="OO51" s="318"/>
      <c r="OP51" s="318"/>
      <c r="OQ51" s="318"/>
      <c r="OR51" s="318"/>
      <c r="OS51" s="318"/>
      <c r="OT51" s="318"/>
      <c r="OU51" s="318"/>
      <c r="OV51" s="318"/>
      <c r="OW51" s="318"/>
      <c r="OX51" s="318"/>
      <c r="OY51" s="318"/>
      <c r="OZ51" s="318"/>
      <c r="PA51" s="318"/>
      <c r="PB51" s="318"/>
      <c r="PC51" s="318"/>
      <c r="PD51" s="318"/>
      <c r="PE51" s="318"/>
      <c r="PF51" s="318"/>
      <c r="PG51" s="318"/>
      <c r="PH51" s="318"/>
      <c r="PI51" s="318"/>
      <c r="PJ51" s="318"/>
      <c r="PK51" s="318"/>
      <c r="PL51" s="318"/>
      <c r="PM51" s="318"/>
      <c r="PN51" s="318"/>
      <c r="PO51" s="318"/>
      <c r="PP51" s="318"/>
      <c r="PQ51" s="318"/>
      <c r="PR51" s="318"/>
      <c r="PS51" s="318"/>
      <c r="PT51" s="318"/>
      <c r="PU51" s="318"/>
      <c r="PV51" s="318"/>
      <c r="PW51" s="318"/>
      <c r="PX51" s="318"/>
      <c r="PY51" s="318"/>
      <c r="PZ51" s="318"/>
      <c r="QA51" s="318"/>
      <c r="QB51" s="318"/>
      <c r="QC51" s="318"/>
      <c r="QD51" s="318"/>
      <c r="QE51" s="318"/>
      <c r="QF51" s="318"/>
      <c r="QG51" s="318"/>
      <c r="QH51" s="318"/>
      <c r="QI51" s="318"/>
      <c r="QJ51" s="318"/>
      <c r="QK51" s="318"/>
      <c r="QL51" s="318"/>
      <c r="QM51" s="318"/>
      <c r="QN51" s="318"/>
      <c r="QO51" s="318"/>
      <c r="QP51" s="318"/>
      <c r="QQ51" s="318"/>
      <c r="QR51" s="318"/>
      <c r="QS51" s="318"/>
      <c r="QT51" s="318"/>
      <c r="QU51" s="318"/>
      <c r="QV51" s="318"/>
      <c r="QW51" s="318"/>
      <c r="QX51" s="318"/>
      <c r="QY51" s="318"/>
      <c r="QZ51" s="318"/>
      <c r="RA51" s="318"/>
      <c r="RB51" s="318"/>
      <c r="RC51" s="318"/>
      <c r="RD51" s="318"/>
      <c r="RE51" s="318"/>
      <c r="RF51" s="318"/>
      <c r="RG51" s="318"/>
      <c r="RH51" s="318"/>
      <c r="RI51" s="318"/>
      <c r="RJ51" s="318"/>
      <c r="RK51" s="318"/>
      <c r="RL51" s="318"/>
      <c r="RM51" s="318"/>
      <c r="RN51" s="318"/>
      <c r="RO51" s="318"/>
      <c r="RP51" s="318"/>
      <c r="RQ51" s="318"/>
      <c r="RR51" s="318"/>
      <c r="RS51" s="318"/>
      <c r="RT51" s="318"/>
      <c r="RU51" s="318"/>
      <c r="RV51" s="318"/>
      <c r="RW51" s="318"/>
      <c r="RX51" s="318"/>
      <c r="RY51" s="318"/>
      <c r="RZ51" s="318"/>
      <c r="SA51" s="318"/>
      <c r="SB51" s="318"/>
      <c r="SC51" s="318"/>
      <c r="SD51" s="318"/>
      <c r="SE51" s="318"/>
      <c r="SF51" s="318"/>
      <c r="SG51" s="318"/>
      <c r="SH51" s="318"/>
      <c r="SI51" s="318"/>
      <c r="SJ51" s="318"/>
      <c r="SK51" s="318"/>
      <c r="SL51" s="318"/>
      <c r="SM51" s="318"/>
      <c r="SN51" s="318"/>
      <c r="SO51" s="318"/>
      <c r="SP51" s="318"/>
      <c r="SQ51" s="318"/>
      <c r="SR51" s="318"/>
      <c r="SS51" s="318"/>
      <c r="ST51" s="318"/>
      <c r="SU51" s="318"/>
      <c r="SV51" s="318"/>
      <c r="SW51" s="318"/>
      <c r="SX51" s="318"/>
      <c r="SY51" s="318"/>
      <c r="SZ51" s="318"/>
      <c r="TA51" s="318"/>
      <c r="TB51" s="318"/>
      <c r="TC51" s="318"/>
      <c r="TD51" s="318"/>
      <c r="TE51" s="318"/>
      <c r="TF51" s="318"/>
      <c r="TG51" s="318"/>
      <c r="TH51" s="318"/>
      <c r="TI51" s="318"/>
      <c r="TJ51" s="318"/>
      <c r="TK51" s="318"/>
      <c r="TL51" s="318"/>
      <c r="TM51" s="318"/>
      <c r="TN51" s="318"/>
      <c r="TO51" s="318"/>
      <c r="TP51" s="318"/>
      <c r="TQ51" s="318"/>
      <c r="TR51" s="318"/>
      <c r="TS51" s="318"/>
      <c r="TT51" s="318"/>
      <c r="TU51" s="318"/>
      <c r="TV51" s="318"/>
      <c r="TW51" s="318"/>
      <c r="TX51" s="318"/>
      <c r="TY51" s="318"/>
      <c r="TZ51" s="318"/>
      <c r="UA51" s="318"/>
      <c r="UB51" s="318"/>
      <c r="UC51" s="318"/>
      <c r="UD51" s="318"/>
      <c r="UE51" s="318"/>
      <c r="UF51" s="318"/>
      <c r="UG51" s="318"/>
      <c r="UH51" s="318"/>
      <c r="UI51" s="318"/>
      <c r="UJ51" s="318"/>
      <c r="UK51" s="318"/>
      <c r="UL51" s="318"/>
      <c r="UM51" s="318"/>
      <c r="UN51" s="318"/>
      <c r="UO51" s="318"/>
      <c r="UP51" s="318"/>
      <c r="UQ51" s="318"/>
      <c r="UR51" s="318"/>
      <c r="US51" s="318"/>
      <c r="UT51" s="318"/>
      <c r="UU51" s="318"/>
      <c r="UV51" s="318"/>
      <c r="UW51" s="318"/>
      <c r="UX51" s="318"/>
      <c r="UY51" s="318"/>
      <c r="UZ51" s="318"/>
      <c r="VA51" s="318"/>
      <c r="VB51" s="318"/>
      <c r="VC51" s="318"/>
      <c r="VD51" s="318"/>
      <c r="VE51" s="318"/>
      <c r="VF51" s="318"/>
      <c r="VG51" s="318"/>
      <c r="VH51" s="318"/>
      <c r="VI51" s="318"/>
      <c r="VJ51" s="318"/>
      <c r="VK51" s="318"/>
      <c r="VL51" s="318"/>
      <c r="VM51" s="318"/>
      <c r="VN51" s="318"/>
      <c r="VO51" s="318"/>
      <c r="VP51" s="318"/>
      <c r="VQ51" s="318"/>
      <c r="VR51" s="318"/>
      <c r="VS51" s="318"/>
      <c r="VT51" s="318"/>
      <c r="VU51" s="318"/>
      <c r="VV51" s="318"/>
      <c r="VW51" s="318"/>
      <c r="VX51" s="318"/>
      <c r="VY51" s="318"/>
      <c r="VZ51" s="318"/>
      <c r="WA51" s="318"/>
      <c r="WB51" s="318"/>
      <c r="WC51" s="318"/>
      <c r="WD51" s="318"/>
      <c r="WE51" s="318"/>
      <c r="WF51" s="318"/>
      <c r="WG51" s="318"/>
      <c r="WH51" s="318"/>
      <c r="WI51" s="318"/>
      <c r="WJ51" s="318"/>
      <c r="WK51" s="318"/>
      <c r="WL51" s="318"/>
      <c r="WM51" s="318"/>
      <c r="WN51" s="318"/>
      <c r="WO51" s="318"/>
      <c r="WP51" s="318"/>
      <c r="WQ51" s="318"/>
      <c r="WR51" s="318"/>
      <c r="WS51" s="318"/>
      <c r="WT51" s="318"/>
      <c r="WU51" s="318"/>
      <c r="WV51" s="318"/>
      <c r="WW51" s="318"/>
      <c r="WX51" s="318"/>
      <c r="WY51" s="318"/>
      <c r="WZ51" s="318"/>
      <c r="XA51" s="318"/>
      <c r="XB51" s="318"/>
      <c r="XC51" s="318"/>
      <c r="XD51" s="318"/>
      <c r="XE51" s="318"/>
      <c r="XF51" s="318"/>
      <c r="XG51" s="318"/>
      <c r="XH51" s="318"/>
      <c r="XI51" s="318"/>
      <c r="XJ51" s="318"/>
      <c r="XK51" s="318"/>
      <c r="XL51" s="318"/>
      <c r="XM51" s="318"/>
      <c r="XN51" s="318"/>
      <c r="XO51" s="318"/>
      <c r="XP51" s="318"/>
      <c r="XQ51" s="318"/>
      <c r="XR51" s="318"/>
      <c r="XS51" s="318"/>
      <c r="XT51" s="318"/>
      <c r="XU51" s="318"/>
      <c r="XV51" s="318"/>
      <c r="XW51" s="318"/>
      <c r="XX51" s="318"/>
      <c r="XY51" s="318"/>
      <c r="XZ51" s="318"/>
      <c r="YA51" s="318"/>
      <c r="YB51" s="318"/>
      <c r="YC51" s="318"/>
      <c r="YD51" s="318"/>
      <c r="YE51" s="318"/>
      <c r="YF51" s="318"/>
      <c r="YG51" s="318"/>
      <c r="YH51" s="318"/>
      <c r="YI51" s="318"/>
      <c r="YJ51" s="318"/>
      <c r="YK51" s="318"/>
      <c r="YL51" s="318"/>
      <c r="YM51" s="318"/>
      <c r="YN51" s="318"/>
      <c r="YO51" s="318"/>
      <c r="YP51" s="318"/>
      <c r="YQ51" s="318"/>
      <c r="YR51" s="318"/>
      <c r="YS51" s="318"/>
      <c r="YT51" s="318"/>
      <c r="YU51" s="318"/>
      <c r="YV51" s="318"/>
      <c r="YW51" s="318"/>
      <c r="YX51" s="318"/>
      <c r="YY51" s="318"/>
      <c r="YZ51" s="318"/>
      <c r="ZA51" s="318"/>
      <c r="ZB51" s="318"/>
      <c r="ZC51" s="318"/>
      <c r="ZD51" s="318"/>
      <c r="ZE51" s="318"/>
      <c r="ZF51" s="318"/>
      <c r="ZG51" s="318"/>
      <c r="ZH51" s="318"/>
      <c r="ZI51" s="318"/>
      <c r="ZJ51" s="318"/>
      <c r="ZK51" s="318"/>
      <c r="ZL51" s="318"/>
      <c r="ZM51" s="318"/>
      <c r="ZN51" s="318"/>
      <c r="ZO51" s="318"/>
      <c r="ZP51" s="318"/>
      <c r="ZQ51" s="318"/>
      <c r="ZR51" s="318"/>
      <c r="ZS51" s="318"/>
      <c r="ZT51" s="318"/>
      <c r="ZU51" s="318"/>
      <c r="ZV51" s="318"/>
      <c r="ZW51" s="318"/>
      <c r="ZX51" s="318"/>
      <c r="ZY51" s="318"/>
      <c r="ZZ51" s="318"/>
      <c r="AAA51" s="318"/>
      <c r="AAB51" s="318"/>
      <c r="AAC51" s="318"/>
      <c r="AAD51" s="318"/>
      <c r="AAE51" s="318"/>
      <c r="AAF51" s="318"/>
      <c r="AAG51" s="318"/>
      <c r="AAH51" s="318"/>
      <c r="AAI51" s="318"/>
      <c r="AAJ51" s="318"/>
      <c r="AAK51" s="318"/>
      <c r="AAL51" s="318"/>
      <c r="AAM51" s="318"/>
      <c r="AAN51" s="318"/>
      <c r="AAO51" s="318"/>
      <c r="AAP51" s="318"/>
      <c r="AAQ51" s="318"/>
      <c r="AAR51" s="318"/>
      <c r="AAS51" s="318"/>
      <c r="AAT51" s="318"/>
      <c r="AAU51" s="318"/>
      <c r="AAV51" s="318"/>
      <c r="AAW51" s="318"/>
      <c r="AAX51" s="318"/>
      <c r="AAY51" s="318"/>
      <c r="AAZ51" s="318"/>
      <c r="ABA51" s="318"/>
      <c r="ABB51" s="318"/>
      <c r="ABC51" s="318"/>
      <c r="ABD51" s="318"/>
      <c r="ABE51" s="318"/>
      <c r="ABF51" s="318"/>
      <c r="ABG51" s="318"/>
      <c r="ABH51" s="318"/>
      <c r="ABI51" s="318"/>
      <c r="ABJ51" s="318"/>
      <c r="ABK51" s="318"/>
      <c r="ABL51" s="318"/>
      <c r="ABM51" s="318"/>
      <c r="ABN51" s="318"/>
      <c r="ABO51" s="318"/>
      <c r="ABP51" s="318"/>
      <c r="ABQ51" s="318"/>
      <c r="ABR51" s="318"/>
      <c r="ABS51" s="318"/>
      <c r="ABT51" s="318"/>
      <c r="ABU51" s="318"/>
      <c r="ABV51" s="318"/>
      <c r="ABW51" s="318"/>
      <c r="ABX51" s="318"/>
      <c r="ABY51" s="318"/>
      <c r="ABZ51" s="318"/>
      <c r="ACA51" s="318"/>
      <c r="ACB51" s="318"/>
      <c r="ACC51" s="318"/>
      <c r="ACD51" s="318"/>
      <c r="ACE51" s="318"/>
      <c r="ACF51" s="318"/>
      <c r="ACG51" s="318"/>
      <c r="ACH51" s="318"/>
      <c r="ACI51" s="318"/>
      <c r="ACJ51" s="318"/>
      <c r="ACK51" s="318"/>
      <c r="ACL51" s="318"/>
      <c r="ACM51" s="318"/>
      <c r="ACN51" s="318"/>
      <c r="ACO51" s="318"/>
      <c r="ACP51" s="318"/>
      <c r="ACQ51" s="318"/>
      <c r="ACR51" s="318"/>
      <c r="ACS51" s="318"/>
      <c r="ACT51" s="318"/>
      <c r="ACU51" s="318"/>
      <c r="ACV51" s="318"/>
      <c r="ACW51" s="318"/>
      <c r="ACX51" s="318"/>
      <c r="ACY51" s="318"/>
      <c r="ACZ51" s="318"/>
      <c r="ADA51" s="318"/>
      <c r="ADB51" s="318"/>
      <c r="ADC51" s="318"/>
      <c r="ADD51" s="318"/>
      <c r="ADE51" s="318"/>
      <c r="ADF51" s="318"/>
      <c r="ADG51" s="318"/>
      <c r="ADH51" s="318"/>
      <c r="ADI51" s="318"/>
      <c r="ADJ51" s="318"/>
      <c r="ADK51" s="318"/>
      <c r="ADL51" s="318"/>
      <c r="ADM51" s="318"/>
      <c r="ADN51" s="318"/>
      <c r="ADO51" s="318"/>
      <c r="ADP51" s="318"/>
      <c r="ADQ51" s="318"/>
      <c r="ADR51" s="318"/>
      <c r="ADS51" s="318"/>
      <c r="ADT51" s="318"/>
      <c r="ADU51" s="318"/>
      <c r="ADV51" s="318"/>
      <c r="ADW51" s="318"/>
      <c r="ADX51" s="318"/>
      <c r="ADY51" s="318"/>
      <c r="ADZ51" s="318"/>
      <c r="AEA51" s="318"/>
      <c r="AEB51" s="318"/>
      <c r="AEC51" s="318"/>
      <c r="AED51" s="318"/>
      <c r="AEE51" s="318"/>
      <c r="AEF51" s="318"/>
      <c r="AEG51" s="318"/>
      <c r="AEH51" s="318"/>
      <c r="AEI51" s="318"/>
      <c r="AEJ51" s="318"/>
      <c r="AEK51" s="318"/>
      <c r="AEL51" s="318"/>
      <c r="AEM51" s="318"/>
      <c r="AEN51" s="318"/>
      <c r="AEO51" s="318"/>
      <c r="AEP51" s="318"/>
      <c r="AEQ51" s="318"/>
      <c r="AER51" s="318"/>
      <c r="AES51" s="318"/>
      <c r="AET51" s="318"/>
      <c r="AEU51" s="318"/>
      <c r="AEV51" s="318"/>
      <c r="AEW51" s="318"/>
      <c r="AEX51" s="318"/>
      <c r="AEY51" s="318"/>
      <c r="AEZ51" s="318"/>
      <c r="AFA51" s="318"/>
      <c r="AFB51" s="318"/>
      <c r="AFC51" s="318"/>
      <c r="AFD51" s="318"/>
      <c r="AFE51" s="318"/>
      <c r="AFF51" s="318"/>
      <c r="AFG51" s="318"/>
      <c r="AFH51" s="318"/>
      <c r="AFI51" s="318"/>
      <c r="AFJ51" s="318"/>
      <c r="AFK51" s="318"/>
      <c r="AFL51" s="318"/>
      <c r="AFM51" s="318"/>
      <c r="AFN51" s="318"/>
      <c r="AFO51" s="318"/>
      <c r="AFP51" s="318"/>
      <c r="AFQ51" s="318"/>
      <c r="AFR51" s="318"/>
      <c r="AFS51" s="318"/>
      <c r="AFT51" s="318"/>
      <c r="AFU51" s="318"/>
      <c r="AFV51" s="318"/>
      <c r="AFW51" s="318"/>
      <c r="AFX51" s="318"/>
      <c r="AFY51" s="318"/>
      <c r="AFZ51" s="318"/>
      <c r="AGA51" s="318"/>
      <c r="AGB51" s="318"/>
      <c r="AGC51" s="318"/>
      <c r="AGD51" s="318"/>
      <c r="AGE51" s="318"/>
      <c r="AGF51" s="318"/>
      <c r="AGG51" s="318"/>
      <c r="AGH51" s="318"/>
      <c r="AGI51" s="318"/>
      <c r="AGJ51" s="318"/>
      <c r="AGK51" s="318"/>
      <c r="AGL51" s="318"/>
      <c r="AGM51" s="318"/>
      <c r="AGN51" s="318"/>
      <c r="AGO51" s="318"/>
      <c r="AGP51" s="318"/>
      <c r="AGQ51" s="318"/>
      <c r="AGR51" s="318"/>
      <c r="AGS51" s="318"/>
      <c r="AGT51" s="318"/>
      <c r="AGU51" s="318"/>
      <c r="AGV51" s="318"/>
      <c r="AGW51" s="318"/>
      <c r="AGX51" s="318"/>
      <c r="AGY51" s="318"/>
      <c r="AGZ51" s="318"/>
      <c r="AHA51" s="318"/>
      <c r="AHB51" s="318"/>
      <c r="AHC51" s="318"/>
      <c r="AHD51" s="318"/>
      <c r="AHE51" s="318"/>
      <c r="AHF51" s="318"/>
      <c r="AHG51" s="318"/>
      <c r="AHH51" s="318"/>
      <c r="AHI51" s="318"/>
      <c r="AHJ51" s="318"/>
      <c r="AHK51" s="318"/>
      <c r="AHL51" s="318"/>
      <c r="AHM51" s="318"/>
      <c r="AHN51" s="318"/>
      <c r="AHO51" s="318"/>
      <c r="AHP51" s="318"/>
      <c r="AHQ51" s="318"/>
      <c r="AHR51" s="318"/>
      <c r="AHS51" s="318"/>
      <c r="AHT51" s="318"/>
      <c r="AHU51" s="318"/>
      <c r="AHV51" s="318"/>
      <c r="AHW51" s="318"/>
      <c r="AHX51" s="318"/>
      <c r="AHY51" s="318"/>
      <c r="AHZ51" s="318"/>
      <c r="AIA51" s="318"/>
      <c r="AIB51" s="318"/>
      <c r="AIC51" s="318"/>
      <c r="AID51" s="318"/>
      <c r="AIE51" s="318"/>
      <c r="AIF51" s="318"/>
      <c r="AIG51" s="318"/>
      <c r="AIH51" s="318"/>
      <c r="AII51" s="318"/>
      <c r="AIJ51" s="318"/>
      <c r="AIK51" s="318"/>
      <c r="AIL51" s="318"/>
      <c r="AIM51" s="318"/>
      <c r="AIN51" s="318"/>
      <c r="AIO51" s="318"/>
      <c r="AIP51" s="318"/>
      <c r="AIQ51" s="318"/>
      <c r="AIR51" s="318"/>
      <c r="AIS51" s="318"/>
      <c r="AIT51" s="318"/>
      <c r="AIU51" s="318"/>
      <c r="AIV51" s="318"/>
      <c r="AIW51" s="318"/>
      <c r="AIX51" s="318"/>
      <c r="AIY51" s="318"/>
      <c r="AIZ51" s="318"/>
      <c r="AJA51" s="318"/>
      <c r="AJB51" s="318"/>
      <c r="AJC51" s="318"/>
      <c r="AJD51" s="318"/>
      <c r="AJE51" s="318"/>
      <c r="AJF51" s="318"/>
      <c r="AJG51" s="318"/>
      <c r="AJH51" s="318"/>
      <c r="AJI51" s="318"/>
      <c r="AJJ51" s="318"/>
      <c r="AJK51" s="318"/>
      <c r="AJL51" s="318"/>
      <c r="AJM51" s="318"/>
      <c r="AJN51" s="318"/>
      <c r="AJO51" s="318"/>
      <c r="AJP51" s="318"/>
      <c r="AJQ51" s="318"/>
      <c r="AJR51" s="318"/>
      <c r="AJS51" s="318"/>
      <c r="AJT51" s="318"/>
      <c r="AJU51" s="318"/>
      <c r="AJV51" s="318"/>
      <c r="AJW51" s="318"/>
      <c r="AJX51" s="318"/>
      <c r="AJY51" s="318"/>
      <c r="AJZ51" s="318"/>
      <c r="AKA51" s="318"/>
      <c r="AKB51" s="318"/>
      <c r="AKC51" s="318"/>
      <c r="AKD51" s="318"/>
      <c r="AKE51" s="318"/>
      <c r="AKF51" s="318"/>
      <c r="AKG51" s="318"/>
      <c r="AKH51" s="318"/>
      <c r="AKI51" s="318"/>
      <c r="AKJ51" s="318"/>
      <c r="AKK51" s="318"/>
      <c r="AKL51" s="318"/>
      <c r="AKM51" s="318"/>
      <c r="AKN51" s="318"/>
      <c r="AKO51" s="318"/>
      <c r="AKP51" s="318"/>
      <c r="AKQ51" s="318"/>
      <c r="AKR51" s="318"/>
      <c r="AKS51" s="318"/>
      <c r="AKT51" s="318"/>
      <c r="AKU51" s="318"/>
      <c r="AKV51" s="318"/>
      <c r="AKW51" s="318"/>
      <c r="AKX51" s="318"/>
      <c r="AKY51" s="318"/>
      <c r="AKZ51" s="318"/>
      <c r="ALA51" s="318"/>
      <c r="ALB51" s="318"/>
      <c r="ALC51" s="318"/>
      <c r="ALD51" s="318"/>
      <c r="ALE51" s="318"/>
      <c r="ALF51" s="318"/>
      <c r="ALG51" s="318"/>
      <c r="ALH51" s="318"/>
      <c r="ALI51" s="318"/>
      <c r="ALJ51" s="318"/>
      <c r="ALK51" s="318"/>
      <c r="ALL51" s="318"/>
      <c r="ALM51" s="318"/>
      <c r="ALN51" s="318"/>
      <c r="ALO51" s="318"/>
      <c r="ALP51" s="318"/>
      <c r="ALQ51" s="318"/>
      <c r="ALR51" s="318"/>
      <c r="ALS51" s="318"/>
      <c r="ALT51" s="318"/>
      <c r="ALU51" s="318"/>
      <c r="ALV51" s="318"/>
      <c r="ALW51" s="318"/>
    </row>
    <row r="52" spans="1:1011" s="321" customFormat="1" ht="30">
      <c r="A52" s="329" t="s">
        <v>1559</v>
      </c>
      <c r="B52" s="324"/>
      <c r="C52" s="324"/>
      <c r="D52" s="325">
        <f>ROUND(B52+C52,0)</f>
        <v>0</v>
      </c>
      <c r="E52" s="328" t="e">
        <f t="shared" si="5"/>
        <v>#DIV/0!</v>
      </c>
      <c r="F52" s="466"/>
      <c r="G52" s="466"/>
      <c r="H52" s="318"/>
      <c r="I52" s="329" t="s">
        <v>1559</v>
      </c>
      <c r="J52" s="327"/>
      <c r="K52" s="328" t="e">
        <f t="shared" si="3"/>
        <v>#DIV/0!</v>
      </c>
      <c r="L52" s="466"/>
      <c r="M52" s="466"/>
      <c r="O52" s="338" t="s">
        <v>1563</v>
      </c>
      <c r="P52" s="330"/>
      <c r="Q52" s="328" t="e">
        <f t="shared" si="4"/>
        <v>#DIV/0!</v>
      </c>
      <c r="R52" s="466"/>
      <c r="S52" s="466"/>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8"/>
      <c r="BQ52" s="318"/>
      <c r="BR52" s="318"/>
      <c r="BS52" s="318"/>
      <c r="BT52" s="318"/>
      <c r="BU52" s="318"/>
      <c r="BV52" s="318"/>
      <c r="BW52" s="318"/>
      <c r="BX52" s="318"/>
      <c r="BY52" s="318"/>
      <c r="BZ52" s="318"/>
      <c r="CA52" s="318"/>
      <c r="CB52" s="318"/>
      <c r="CC52" s="318"/>
      <c r="CD52" s="318"/>
      <c r="CE52" s="318"/>
      <c r="CF52" s="318"/>
      <c r="CG52" s="318"/>
      <c r="CH52" s="318"/>
      <c r="CI52" s="318"/>
      <c r="CJ52" s="318"/>
      <c r="CK52" s="318"/>
      <c r="CL52" s="318"/>
      <c r="CM52" s="318"/>
      <c r="CN52" s="318"/>
      <c r="CO52" s="318"/>
      <c r="CP52" s="318"/>
      <c r="CQ52" s="318"/>
      <c r="CR52" s="318"/>
      <c r="CS52" s="318"/>
      <c r="CT52" s="318"/>
      <c r="CU52" s="318"/>
      <c r="CV52" s="318"/>
      <c r="CW52" s="318"/>
      <c r="CX52" s="318"/>
      <c r="CY52" s="318"/>
      <c r="CZ52" s="318"/>
      <c r="DA52" s="318"/>
      <c r="DB52" s="318"/>
      <c r="DC52" s="318"/>
      <c r="DD52" s="318"/>
      <c r="DE52" s="318"/>
      <c r="DF52" s="318"/>
      <c r="DG52" s="318"/>
      <c r="DH52" s="318"/>
      <c r="DI52" s="318"/>
      <c r="DJ52" s="318"/>
      <c r="DK52" s="318"/>
      <c r="DL52" s="318"/>
      <c r="DM52" s="318"/>
      <c r="DN52" s="318"/>
      <c r="DO52" s="318"/>
      <c r="DP52" s="318"/>
      <c r="DQ52" s="318"/>
      <c r="DR52" s="318"/>
      <c r="DS52" s="318"/>
      <c r="DT52" s="318"/>
      <c r="DU52" s="318"/>
      <c r="DV52" s="318"/>
      <c r="DW52" s="318"/>
      <c r="DX52" s="318"/>
      <c r="DY52" s="318"/>
      <c r="DZ52" s="318"/>
      <c r="EA52" s="318"/>
      <c r="EB52" s="318"/>
      <c r="EC52" s="318"/>
      <c r="ED52" s="318"/>
      <c r="EE52" s="318"/>
      <c r="EF52" s="318"/>
      <c r="EG52" s="318"/>
      <c r="EH52" s="318"/>
      <c r="EI52" s="318"/>
      <c r="EJ52" s="318"/>
      <c r="EK52" s="318"/>
      <c r="EL52" s="318"/>
      <c r="EM52" s="318"/>
      <c r="EN52" s="318"/>
      <c r="EO52" s="318"/>
      <c r="EP52" s="318"/>
      <c r="EQ52" s="318"/>
      <c r="ER52" s="318"/>
      <c r="ES52" s="318"/>
      <c r="ET52" s="318"/>
      <c r="EU52" s="318"/>
      <c r="EV52" s="318"/>
      <c r="EW52" s="318"/>
      <c r="EX52" s="318"/>
      <c r="EY52" s="318"/>
      <c r="EZ52" s="318"/>
      <c r="FA52" s="318"/>
      <c r="FB52" s="318"/>
      <c r="FC52" s="318"/>
      <c r="FD52" s="318"/>
      <c r="FE52" s="318"/>
      <c r="FF52" s="318"/>
      <c r="FG52" s="318"/>
      <c r="FH52" s="318"/>
      <c r="FI52" s="318"/>
      <c r="FJ52" s="318"/>
      <c r="FK52" s="318"/>
      <c r="FL52" s="318"/>
      <c r="FM52" s="318"/>
      <c r="FN52" s="318"/>
      <c r="FO52" s="318"/>
      <c r="FP52" s="318"/>
      <c r="FQ52" s="318"/>
      <c r="FR52" s="318"/>
      <c r="FS52" s="318"/>
      <c r="FT52" s="318"/>
      <c r="FU52" s="318"/>
      <c r="FV52" s="318"/>
      <c r="FW52" s="318"/>
      <c r="FX52" s="318"/>
      <c r="FY52" s="318"/>
      <c r="FZ52" s="318"/>
      <c r="GA52" s="318"/>
      <c r="GB52" s="318"/>
      <c r="GC52" s="318"/>
      <c r="GD52" s="318"/>
      <c r="GE52" s="318"/>
      <c r="GF52" s="318"/>
      <c r="GG52" s="318"/>
      <c r="GH52" s="318"/>
      <c r="GI52" s="318"/>
      <c r="GJ52" s="318"/>
      <c r="GK52" s="318"/>
      <c r="GL52" s="318"/>
      <c r="GM52" s="318"/>
      <c r="GN52" s="318"/>
      <c r="GO52" s="318"/>
      <c r="GP52" s="318"/>
      <c r="GQ52" s="318"/>
      <c r="GR52" s="318"/>
      <c r="GS52" s="318"/>
      <c r="GT52" s="318"/>
      <c r="GU52" s="318"/>
      <c r="GV52" s="318"/>
      <c r="GW52" s="318"/>
      <c r="GX52" s="318"/>
      <c r="GY52" s="318"/>
      <c r="GZ52" s="318"/>
      <c r="HA52" s="318"/>
      <c r="HB52" s="318"/>
      <c r="HC52" s="318"/>
      <c r="HD52" s="318"/>
      <c r="HE52" s="318"/>
      <c r="HF52" s="318"/>
      <c r="HG52" s="318"/>
      <c r="HH52" s="318"/>
      <c r="HI52" s="318"/>
      <c r="HJ52" s="318"/>
      <c r="HK52" s="318"/>
      <c r="HL52" s="318"/>
      <c r="HM52" s="318"/>
      <c r="HN52" s="318"/>
      <c r="HO52" s="318"/>
      <c r="HP52" s="318"/>
      <c r="HQ52" s="318"/>
      <c r="HR52" s="318"/>
      <c r="HS52" s="318"/>
      <c r="HT52" s="318"/>
      <c r="HU52" s="318"/>
      <c r="HV52" s="318"/>
      <c r="HW52" s="318"/>
      <c r="HX52" s="318"/>
      <c r="HY52" s="318"/>
      <c r="HZ52" s="318"/>
      <c r="IA52" s="318"/>
      <c r="IB52" s="318"/>
      <c r="IC52" s="318"/>
      <c r="ID52" s="318"/>
      <c r="IE52" s="318"/>
      <c r="IF52" s="318"/>
      <c r="IG52" s="318"/>
      <c r="IH52" s="318"/>
      <c r="II52" s="318"/>
      <c r="IJ52" s="318"/>
      <c r="IK52" s="318"/>
      <c r="IL52" s="318"/>
      <c r="IM52" s="318"/>
      <c r="IN52" s="318"/>
      <c r="IO52" s="318"/>
      <c r="IP52" s="318"/>
      <c r="IQ52" s="318"/>
      <c r="IR52" s="318"/>
      <c r="IS52" s="318"/>
      <c r="IT52" s="318"/>
      <c r="IU52" s="318"/>
      <c r="IV52" s="318"/>
      <c r="IW52" s="318"/>
      <c r="IX52" s="318"/>
      <c r="IY52" s="318"/>
      <c r="IZ52" s="318"/>
      <c r="JA52" s="318"/>
      <c r="JB52" s="318"/>
      <c r="JC52" s="318"/>
      <c r="JD52" s="318"/>
      <c r="JE52" s="318"/>
      <c r="JF52" s="318"/>
      <c r="JG52" s="318"/>
      <c r="JH52" s="318"/>
      <c r="JI52" s="318"/>
      <c r="JJ52" s="318"/>
      <c r="JK52" s="318"/>
      <c r="JL52" s="318"/>
      <c r="JM52" s="318"/>
      <c r="JN52" s="318"/>
      <c r="JO52" s="318"/>
      <c r="JP52" s="318"/>
      <c r="JQ52" s="318"/>
      <c r="JR52" s="318"/>
      <c r="JS52" s="318"/>
      <c r="JT52" s="318"/>
      <c r="JU52" s="318"/>
      <c r="JV52" s="318"/>
      <c r="JW52" s="318"/>
      <c r="JX52" s="318"/>
      <c r="JY52" s="318"/>
      <c r="JZ52" s="318"/>
      <c r="KA52" s="318"/>
      <c r="KB52" s="318"/>
      <c r="KC52" s="318"/>
      <c r="KD52" s="318"/>
      <c r="KE52" s="318"/>
      <c r="KF52" s="318"/>
      <c r="KG52" s="318"/>
      <c r="KH52" s="318"/>
      <c r="KI52" s="318"/>
      <c r="KJ52" s="318"/>
      <c r="KK52" s="318"/>
      <c r="KL52" s="318"/>
      <c r="KM52" s="318"/>
      <c r="KN52" s="318"/>
      <c r="KO52" s="318"/>
      <c r="KP52" s="318"/>
      <c r="KQ52" s="318"/>
      <c r="KR52" s="318"/>
      <c r="KS52" s="318"/>
      <c r="KT52" s="318"/>
      <c r="KU52" s="318"/>
      <c r="KV52" s="318"/>
      <c r="KW52" s="318"/>
      <c r="KX52" s="318"/>
      <c r="KY52" s="318"/>
      <c r="KZ52" s="318"/>
      <c r="LA52" s="318"/>
      <c r="LB52" s="318"/>
      <c r="LC52" s="318"/>
      <c r="LD52" s="318"/>
      <c r="LE52" s="318"/>
      <c r="LF52" s="318"/>
      <c r="LG52" s="318"/>
      <c r="LH52" s="318"/>
      <c r="LI52" s="318"/>
      <c r="LJ52" s="318"/>
      <c r="LK52" s="318"/>
      <c r="LL52" s="318"/>
      <c r="LM52" s="318"/>
      <c r="LN52" s="318"/>
      <c r="LO52" s="318"/>
      <c r="LP52" s="318"/>
      <c r="LQ52" s="318"/>
      <c r="LR52" s="318"/>
      <c r="LS52" s="318"/>
      <c r="LT52" s="318"/>
      <c r="LU52" s="318"/>
      <c r="LV52" s="318"/>
      <c r="LW52" s="318"/>
      <c r="LX52" s="318"/>
      <c r="LY52" s="318"/>
      <c r="LZ52" s="318"/>
      <c r="MA52" s="318"/>
      <c r="MB52" s="318"/>
      <c r="MC52" s="318"/>
      <c r="MD52" s="318"/>
      <c r="ME52" s="318"/>
      <c r="MF52" s="318"/>
      <c r="MG52" s="318"/>
      <c r="MH52" s="318"/>
      <c r="MI52" s="318"/>
      <c r="MJ52" s="318"/>
      <c r="MK52" s="318"/>
      <c r="ML52" s="318"/>
      <c r="MM52" s="318"/>
      <c r="MN52" s="318"/>
      <c r="MO52" s="318"/>
      <c r="MP52" s="318"/>
      <c r="MQ52" s="318"/>
      <c r="MR52" s="318"/>
      <c r="MS52" s="318"/>
      <c r="MT52" s="318"/>
      <c r="MU52" s="318"/>
      <c r="MV52" s="318"/>
      <c r="MW52" s="318"/>
      <c r="MX52" s="318"/>
      <c r="MY52" s="318"/>
      <c r="MZ52" s="318"/>
      <c r="NA52" s="318"/>
      <c r="NB52" s="318"/>
      <c r="NC52" s="318"/>
      <c r="ND52" s="318"/>
      <c r="NE52" s="318"/>
      <c r="NF52" s="318"/>
      <c r="NG52" s="318"/>
      <c r="NH52" s="318"/>
      <c r="NI52" s="318"/>
      <c r="NJ52" s="318"/>
      <c r="NK52" s="318"/>
      <c r="NL52" s="318"/>
      <c r="NM52" s="318"/>
      <c r="NN52" s="318"/>
      <c r="NO52" s="318"/>
      <c r="NP52" s="318"/>
      <c r="NQ52" s="318"/>
      <c r="NR52" s="318"/>
      <c r="NS52" s="318"/>
      <c r="NT52" s="318"/>
      <c r="NU52" s="318"/>
      <c r="NV52" s="318"/>
      <c r="NW52" s="318"/>
      <c r="NX52" s="318"/>
      <c r="NY52" s="318"/>
      <c r="NZ52" s="318"/>
      <c r="OA52" s="318"/>
      <c r="OB52" s="318"/>
      <c r="OC52" s="318"/>
      <c r="OD52" s="318"/>
      <c r="OE52" s="318"/>
      <c r="OF52" s="318"/>
      <c r="OG52" s="318"/>
      <c r="OH52" s="318"/>
      <c r="OI52" s="318"/>
      <c r="OJ52" s="318"/>
      <c r="OK52" s="318"/>
      <c r="OL52" s="318"/>
      <c r="OM52" s="318"/>
      <c r="ON52" s="318"/>
      <c r="OO52" s="318"/>
      <c r="OP52" s="318"/>
      <c r="OQ52" s="318"/>
      <c r="OR52" s="318"/>
      <c r="OS52" s="318"/>
      <c r="OT52" s="318"/>
      <c r="OU52" s="318"/>
      <c r="OV52" s="318"/>
      <c r="OW52" s="318"/>
      <c r="OX52" s="318"/>
      <c r="OY52" s="318"/>
      <c r="OZ52" s="318"/>
      <c r="PA52" s="318"/>
      <c r="PB52" s="318"/>
      <c r="PC52" s="318"/>
      <c r="PD52" s="318"/>
      <c r="PE52" s="318"/>
      <c r="PF52" s="318"/>
      <c r="PG52" s="318"/>
      <c r="PH52" s="318"/>
      <c r="PI52" s="318"/>
      <c r="PJ52" s="318"/>
      <c r="PK52" s="318"/>
      <c r="PL52" s="318"/>
      <c r="PM52" s="318"/>
      <c r="PN52" s="318"/>
      <c r="PO52" s="318"/>
      <c r="PP52" s="318"/>
      <c r="PQ52" s="318"/>
      <c r="PR52" s="318"/>
      <c r="PS52" s="318"/>
      <c r="PT52" s="318"/>
      <c r="PU52" s="318"/>
      <c r="PV52" s="318"/>
      <c r="PW52" s="318"/>
      <c r="PX52" s="318"/>
      <c r="PY52" s="318"/>
      <c r="PZ52" s="318"/>
      <c r="QA52" s="318"/>
      <c r="QB52" s="318"/>
      <c r="QC52" s="318"/>
      <c r="QD52" s="318"/>
      <c r="QE52" s="318"/>
      <c r="QF52" s="318"/>
      <c r="QG52" s="318"/>
      <c r="QH52" s="318"/>
      <c r="QI52" s="318"/>
      <c r="QJ52" s="318"/>
      <c r="QK52" s="318"/>
      <c r="QL52" s="318"/>
      <c r="QM52" s="318"/>
      <c r="QN52" s="318"/>
      <c r="QO52" s="318"/>
      <c r="QP52" s="318"/>
      <c r="QQ52" s="318"/>
      <c r="QR52" s="318"/>
      <c r="QS52" s="318"/>
      <c r="QT52" s="318"/>
      <c r="QU52" s="318"/>
      <c r="QV52" s="318"/>
      <c r="QW52" s="318"/>
      <c r="QX52" s="318"/>
      <c r="QY52" s="318"/>
      <c r="QZ52" s="318"/>
      <c r="RA52" s="318"/>
      <c r="RB52" s="318"/>
      <c r="RC52" s="318"/>
      <c r="RD52" s="318"/>
      <c r="RE52" s="318"/>
      <c r="RF52" s="318"/>
      <c r="RG52" s="318"/>
      <c r="RH52" s="318"/>
      <c r="RI52" s="318"/>
      <c r="RJ52" s="318"/>
      <c r="RK52" s="318"/>
      <c r="RL52" s="318"/>
      <c r="RM52" s="318"/>
      <c r="RN52" s="318"/>
      <c r="RO52" s="318"/>
      <c r="RP52" s="318"/>
      <c r="RQ52" s="318"/>
      <c r="RR52" s="318"/>
      <c r="RS52" s="318"/>
      <c r="RT52" s="318"/>
      <c r="RU52" s="318"/>
      <c r="RV52" s="318"/>
      <c r="RW52" s="318"/>
      <c r="RX52" s="318"/>
      <c r="RY52" s="318"/>
      <c r="RZ52" s="318"/>
      <c r="SA52" s="318"/>
      <c r="SB52" s="318"/>
      <c r="SC52" s="318"/>
      <c r="SD52" s="318"/>
      <c r="SE52" s="318"/>
      <c r="SF52" s="318"/>
      <c r="SG52" s="318"/>
      <c r="SH52" s="318"/>
      <c r="SI52" s="318"/>
      <c r="SJ52" s="318"/>
      <c r="SK52" s="318"/>
      <c r="SL52" s="318"/>
      <c r="SM52" s="318"/>
      <c r="SN52" s="318"/>
      <c r="SO52" s="318"/>
      <c r="SP52" s="318"/>
      <c r="SQ52" s="318"/>
      <c r="SR52" s="318"/>
      <c r="SS52" s="318"/>
      <c r="ST52" s="318"/>
      <c r="SU52" s="318"/>
      <c r="SV52" s="318"/>
      <c r="SW52" s="318"/>
      <c r="SX52" s="318"/>
      <c r="SY52" s="318"/>
      <c r="SZ52" s="318"/>
      <c r="TA52" s="318"/>
      <c r="TB52" s="318"/>
      <c r="TC52" s="318"/>
      <c r="TD52" s="318"/>
      <c r="TE52" s="318"/>
      <c r="TF52" s="318"/>
      <c r="TG52" s="318"/>
      <c r="TH52" s="318"/>
      <c r="TI52" s="318"/>
      <c r="TJ52" s="318"/>
      <c r="TK52" s="318"/>
      <c r="TL52" s="318"/>
      <c r="TM52" s="318"/>
      <c r="TN52" s="318"/>
      <c r="TO52" s="318"/>
      <c r="TP52" s="318"/>
      <c r="TQ52" s="318"/>
      <c r="TR52" s="318"/>
      <c r="TS52" s="318"/>
      <c r="TT52" s="318"/>
      <c r="TU52" s="318"/>
      <c r="TV52" s="318"/>
      <c r="TW52" s="318"/>
      <c r="TX52" s="318"/>
      <c r="TY52" s="318"/>
      <c r="TZ52" s="318"/>
      <c r="UA52" s="318"/>
      <c r="UB52" s="318"/>
      <c r="UC52" s="318"/>
      <c r="UD52" s="318"/>
      <c r="UE52" s="318"/>
      <c r="UF52" s="318"/>
      <c r="UG52" s="318"/>
      <c r="UH52" s="318"/>
      <c r="UI52" s="318"/>
      <c r="UJ52" s="318"/>
      <c r="UK52" s="318"/>
      <c r="UL52" s="318"/>
      <c r="UM52" s="318"/>
      <c r="UN52" s="318"/>
      <c r="UO52" s="318"/>
      <c r="UP52" s="318"/>
      <c r="UQ52" s="318"/>
      <c r="UR52" s="318"/>
      <c r="US52" s="318"/>
      <c r="UT52" s="318"/>
      <c r="UU52" s="318"/>
      <c r="UV52" s="318"/>
      <c r="UW52" s="318"/>
      <c r="UX52" s="318"/>
      <c r="UY52" s="318"/>
      <c r="UZ52" s="318"/>
      <c r="VA52" s="318"/>
      <c r="VB52" s="318"/>
      <c r="VC52" s="318"/>
      <c r="VD52" s="318"/>
      <c r="VE52" s="318"/>
      <c r="VF52" s="318"/>
      <c r="VG52" s="318"/>
      <c r="VH52" s="318"/>
      <c r="VI52" s="318"/>
      <c r="VJ52" s="318"/>
      <c r="VK52" s="318"/>
      <c r="VL52" s="318"/>
      <c r="VM52" s="318"/>
      <c r="VN52" s="318"/>
      <c r="VO52" s="318"/>
      <c r="VP52" s="318"/>
      <c r="VQ52" s="318"/>
      <c r="VR52" s="318"/>
      <c r="VS52" s="318"/>
      <c r="VT52" s="318"/>
      <c r="VU52" s="318"/>
      <c r="VV52" s="318"/>
      <c r="VW52" s="318"/>
      <c r="VX52" s="318"/>
      <c r="VY52" s="318"/>
      <c r="VZ52" s="318"/>
      <c r="WA52" s="318"/>
      <c r="WB52" s="318"/>
      <c r="WC52" s="318"/>
      <c r="WD52" s="318"/>
      <c r="WE52" s="318"/>
      <c r="WF52" s="318"/>
      <c r="WG52" s="318"/>
      <c r="WH52" s="318"/>
      <c r="WI52" s="318"/>
      <c r="WJ52" s="318"/>
      <c r="WK52" s="318"/>
      <c r="WL52" s="318"/>
      <c r="WM52" s="318"/>
      <c r="WN52" s="318"/>
      <c r="WO52" s="318"/>
      <c r="WP52" s="318"/>
      <c r="WQ52" s="318"/>
      <c r="WR52" s="318"/>
      <c r="WS52" s="318"/>
      <c r="WT52" s="318"/>
      <c r="WU52" s="318"/>
      <c r="WV52" s="318"/>
      <c r="WW52" s="318"/>
      <c r="WX52" s="318"/>
      <c r="WY52" s="318"/>
      <c r="WZ52" s="318"/>
      <c r="XA52" s="318"/>
      <c r="XB52" s="318"/>
      <c r="XC52" s="318"/>
      <c r="XD52" s="318"/>
      <c r="XE52" s="318"/>
      <c r="XF52" s="318"/>
      <c r="XG52" s="318"/>
      <c r="XH52" s="318"/>
      <c r="XI52" s="318"/>
      <c r="XJ52" s="318"/>
      <c r="XK52" s="318"/>
      <c r="XL52" s="318"/>
      <c r="XM52" s="318"/>
      <c r="XN52" s="318"/>
      <c r="XO52" s="318"/>
      <c r="XP52" s="318"/>
      <c r="XQ52" s="318"/>
      <c r="XR52" s="318"/>
      <c r="XS52" s="318"/>
      <c r="XT52" s="318"/>
      <c r="XU52" s="318"/>
      <c r="XV52" s="318"/>
      <c r="XW52" s="318"/>
      <c r="XX52" s="318"/>
      <c r="XY52" s="318"/>
      <c r="XZ52" s="318"/>
      <c r="YA52" s="318"/>
      <c r="YB52" s="318"/>
      <c r="YC52" s="318"/>
      <c r="YD52" s="318"/>
      <c r="YE52" s="318"/>
      <c r="YF52" s="318"/>
      <c r="YG52" s="318"/>
      <c r="YH52" s="318"/>
      <c r="YI52" s="318"/>
      <c r="YJ52" s="318"/>
      <c r="YK52" s="318"/>
      <c r="YL52" s="318"/>
      <c r="YM52" s="318"/>
      <c r="YN52" s="318"/>
      <c r="YO52" s="318"/>
      <c r="YP52" s="318"/>
      <c r="YQ52" s="318"/>
      <c r="YR52" s="318"/>
      <c r="YS52" s="318"/>
      <c r="YT52" s="318"/>
      <c r="YU52" s="318"/>
      <c r="YV52" s="318"/>
      <c r="YW52" s="318"/>
      <c r="YX52" s="318"/>
      <c r="YY52" s="318"/>
      <c r="YZ52" s="318"/>
      <c r="ZA52" s="318"/>
      <c r="ZB52" s="318"/>
      <c r="ZC52" s="318"/>
      <c r="ZD52" s="318"/>
      <c r="ZE52" s="318"/>
      <c r="ZF52" s="318"/>
      <c r="ZG52" s="318"/>
      <c r="ZH52" s="318"/>
      <c r="ZI52" s="318"/>
      <c r="ZJ52" s="318"/>
      <c r="ZK52" s="318"/>
      <c r="ZL52" s="318"/>
      <c r="ZM52" s="318"/>
      <c r="ZN52" s="318"/>
      <c r="ZO52" s="318"/>
      <c r="ZP52" s="318"/>
      <c r="ZQ52" s="318"/>
      <c r="ZR52" s="318"/>
      <c r="ZS52" s="318"/>
      <c r="ZT52" s="318"/>
      <c r="ZU52" s="318"/>
      <c r="ZV52" s="318"/>
      <c r="ZW52" s="318"/>
      <c r="ZX52" s="318"/>
      <c r="ZY52" s="318"/>
      <c r="ZZ52" s="318"/>
      <c r="AAA52" s="318"/>
      <c r="AAB52" s="318"/>
      <c r="AAC52" s="318"/>
      <c r="AAD52" s="318"/>
      <c r="AAE52" s="318"/>
      <c r="AAF52" s="318"/>
      <c r="AAG52" s="318"/>
      <c r="AAH52" s="318"/>
      <c r="AAI52" s="318"/>
      <c r="AAJ52" s="318"/>
      <c r="AAK52" s="318"/>
      <c r="AAL52" s="318"/>
      <c r="AAM52" s="318"/>
      <c r="AAN52" s="318"/>
      <c r="AAO52" s="318"/>
      <c r="AAP52" s="318"/>
      <c r="AAQ52" s="318"/>
      <c r="AAR52" s="318"/>
      <c r="AAS52" s="318"/>
      <c r="AAT52" s="318"/>
      <c r="AAU52" s="318"/>
      <c r="AAV52" s="318"/>
      <c r="AAW52" s="318"/>
      <c r="AAX52" s="318"/>
      <c r="AAY52" s="318"/>
      <c r="AAZ52" s="318"/>
      <c r="ABA52" s="318"/>
      <c r="ABB52" s="318"/>
      <c r="ABC52" s="318"/>
      <c r="ABD52" s="318"/>
      <c r="ABE52" s="318"/>
      <c r="ABF52" s="318"/>
      <c r="ABG52" s="318"/>
      <c r="ABH52" s="318"/>
      <c r="ABI52" s="318"/>
      <c r="ABJ52" s="318"/>
      <c r="ABK52" s="318"/>
      <c r="ABL52" s="318"/>
      <c r="ABM52" s="318"/>
      <c r="ABN52" s="318"/>
      <c r="ABO52" s="318"/>
      <c r="ABP52" s="318"/>
      <c r="ABQ52" s="318"/>
      <c r="ABR52" s="318"/>
      <c r="ABS52" s="318"/>
      <c r="ABT52" s="318"/>
      <c r="ABU52" s="318"/>
      <c r="ABV52" s="318"/>
      <c r="ABW52" s="318"/>
      <c r="ABX52" s="318"/>
      <c r="ABY52" s="318"/>
      <c r="ABZ52" s="318"/>
      <c r="ACA52" s="318"/>
      <c r="ACB52" s="318"/>
      <c r="ACC52" s="318"/>
      <c r="ACD52" s="318"/>
      <c r="ACE52" s="318"/>
      <c r="ACF52" s="318"/>
      <c r="ACG52" s="318"/>
      <c r="ACH52" s="318"/>
      <c r="ACI52" s="318"/>
      <c r="ACJ52" s="318"/>
      <c r="ACK52" s="318"/>
      <c r="ACL52" s="318"/>
      <c r="ACM52" s="318"/>
      <c r="ACN52" s="318"/>
      <c r="ACO52" s="318"/>
      <c r="ACP52" s="318"/>
      <c r="ACQ52" s="318"/>
      <c r="ACR52" s="318"/>
      <c r="ACS52" s="318"/>
      <c r="ACT52" s="318"/>
      <c r="ACU52" s="318"/>
      <c r="ACV52" s="318"/>
      <c r="ACW52" s="318"/>
      <c r="ACX52" s="318"/>
      <c r="ACY52" s="318"/>
      <c r="ACZ52" s="318"/>
      <c r="ADA52" s="318"/>
      <c r="ADB52" s="318"/>
      <c r="ADC52" s="318"/>
      <c r="ADD52" s="318"/>
      <c r="ADE52" s="318"/>
      <c r="ADF52" s="318"/>
      <c r="ADG52" s="318"/>
      <c r="ADH52" s="318"/>
      <c r="ADI52" s="318"/>
      <c r="ADJ52" s="318"/>
      <c r="ADK52" s="318"/>
      <c r="ADL52" s="318"/>
      <c r="ADM52" s="318"/>
      <c r="ADN52" s="318"/>
      <c r="ADO52" s="318"/>
      <c r="ADP52" s="318"/>
      <c r="ADQ52" s="318"/>
      <c r="ADR52" s="318"/>
      <c r="ADS52" s="318"/>
      <c r="ADT52" s="318"/>
      <c r="ADU52" s="318"/>
      <c r="ADV52" s="318"/>
      <c r="ADW52" s="318"/>
      <c r="ADX52" s="318"/>
      <c r="ADY52" s="318"/>
      <c r="ADZ52" s="318"/>
      <c r="AEA52" s="318"/>
      <c r="AEB52" s="318"/>
      <c r="AEC52" s="318"/>
      <c r="AED52" s="318"/>
      <c r="AEE52" s="318"/>
      <c r="AEF52" s="318"/>
      <c r="AEG52" s="318"/>
      <c r="AEH52" s="318"/>
      <c r="AEI52" s="318"/>
      <c r="AEJ52" s="318"/>
      <c r="AEK52" s="318"/>
      <c r="AEL52" s="318"/>
      <c r="AEM52" s="318"/>
      <c r="AEN52" s="318"/>
      <c r="AEO52" s="318"/>
      <c r="AEP52" s="318"/>
      <c r="AEQ52" s="318"/>
      <c r="AER52" s="318"/>
      <c r="AES52" s="318"/>
      <c r="AET52" s="318"/>
      <c r="AEU52" s="318"/>
      <c r="AEV52" s="318"/>
      <c r="AEW52" s="318"/>
      <c r="AEX52" s="318"/>
      <c r="AEY52" s="318"/>
      <c r="AEZ52" s="318"/>
      <c r="AFA52" s="318"/>
      <c r="AFB52" s="318"/>
      <c r="AFC52" s="318"/>
      <c r="AFD52" s="318"/>
      <c r="AFE52" s="318"/>
      <c r="AFF52" s="318"/>
      <c r="AFG52" s="318"/>
      <c r="AFH52" s="318"/>
      <c r="AFI52" s="318"/>
      <c r="AFJ52" s="318"/>
      <c r="AFK52" s="318"/>
      <c r="AFL52" s="318"/>
      <c r="AFM52" s="318"/>
      <c r="AFN52" s="318"/>
      <c r="AFO52" s="318"/>
      <c r="AFP52" s="318"/>
      <c r="AFQ52" s="318"/>
      <c r="AFR52" s="318"/>
      <c r="AFS52" s="318"/>
      <c r="AFT52" s="318"/>
      <c r="AFU52" s="318"/>
      <c r="AFV52" s="318"/>
      <c r="AFW52" s="318"/>
      <c r="AFX52" s="318"/>
      <c r="AFY52" s="318"/>
      <c r="AFZ52" s="318"/>
      <c r="AGA52" s="318"/>
      <c r="AGB52" s="318"/>
      <c r="AGC52" s="318"/>
      <c r="AGD52" s="318"/>
      <c r="AGE52" s="318"/>
      <c r="AGF52" s="318"/>
      <c r="AGG52" s="318"/>
      <c r="AGH52" s="318"/>
      <c r="AGI52" s="318"/>
      <c r="AGJ52" s="318"/>
      <c r="AGK52" s="318"/>
      <c r="AGL52" s="318"/>
      <c r="AGM52" s="318"/>
      <c r="AGN52" s="318"/>
      <c r="AGO52" s="318"/>
      <c r="AGP52" s="318"/>
      <c r="AGQ52" s="318"/>
      <c r="AGR52" s="318"/>
      <c r="AGS52" s="318"/>
      <c r="AGT52" s="318"/>
      <c r="AGU52" s="318"/>
      <c r="AGV52" s="318"/>
      <c r="AGW52" s="318"/>
      <c r="AGX52" s="318"/>
      <c r="AGY52" s="318"/>
      <c r="AGZ52" s="318"/>
      <c r="AHA52" s="318"/>
      <c r="AHB52" s="318"/>
      <c r="AHC52" s="318"/>
      <c r="AHD52" s="318"/>
      <c r="AHE52" s="318"/>
      <c r="AHF52" s="318"/>
      <c r="AHG52" s="318"/>
      <c r="AHH52" s="318"/>
      <c r="AHI52" s="318"/>
      <c r="AHJ52" s="318"/>
      <c r="AHK52" s="318"/>
      <c r="AHL52" s="318"/>
      <c r="AHM52" s="318"/>
      <c r="AHN52" s="318"/>
      <c r="AHO52" s="318"/>
      <c r="AHP52" s="318"/>
      <c r="AHQ52" s="318"/>
      <c r="AHR52" s="318"/>
      <c r="AHS52" s="318"/>
      <c r="AHT52" s="318"/>
      <c r="AHU52" s="318"/>
      <c r="AHV52" s="318"/>
      <c r="AHW52" s="318"/>
      <c r="AHX52" s="318"/>
      <c r="AHY52" s="318"/>
      <c r="AHZ52" s="318"/>
      <c r="AIA52" s="318"/>
      <c r="AIB52" s="318"/>
      <c r="AIC52" s="318"/>
      <c r="AID52" s="318"/>
      <c r="AIE52" s="318"/>
      <c r="AIF52" s="318"/>
      <c r="AIG52" s="318"/>
      <c r="AIH52" s="318"/>
      <c r="AII52" s="318"/>
      <c r="AIJ52" s="318"/>
      <c r="AIK52" s="318"/>
      <c r="AIL52" s="318"/>
      <c r="AIM52" s="318"/>
      <c r="AIN52" s="318"/>
      <c r="AIO52" s="318"/>
      <c r="AIP52" s="318"/>
      <c r="AIQ52" s="318"/>
      <c r="AIR52" s="318"/>
      <c r="AIS52" s="318"/>
      <c r="AIT52" s="318"/>
      <c r="AIU52" s="318"/>
      <c r="AIV52" s="318"/>
      <c r="AIW52" s="318"/>
      <c r="AIX52" s="318"/>
      <c r="AIY52" s="318"/>
      <c r="AIZ52" s="318"/>
      <c r="AJA52" s="318"/>
      <c r="AJB52" s="318"/>
      <c r="AJC52" s="318"/>
      <c r="AJD52" s="318"/>
      <c r="AJE52" s="318"/>
      <c r="AJF52" s="318"/>
      <c r="AJG52" s="318"/>
      <c r="AJH52" s="318"/>
      <c r="AJI52" s="318"/>
      <c r="AJJ52" s="318"/>
      <c r="AJK52" s="318"/>
      <c r="AJL52" s="318"/>
      <c r="AJM52" s="318"/>
      <c r="AJN52" s="318"/>
      <c r="AJO52" s="318"/>
      <c r="AJP52" s="318"/>
      <c r="AJQ52" s="318"/>
      <c r="AJR52" s="318"/>
      <c r="AJS52" s="318"/>
      <c r="AJT52" s="318"/>
      <c r="AJU52" s="318"/>
      <c r="AJV52" s="318"/>
      <c r="AJW52" s="318"/>
      <c r="AJX52" s="318"/>
      <c r="AJY52" s="318"/>
      <c r="AJZ52" s="318"/>
      <c r="AKA52" s="318"/>
      <c r="AKB52" s="318"/>
      <c r="AKC52" s="318"/>
      <c r="AKD52" s="318"/>
      <c r="AKE52" s="318"/>
      <c r="AKF52" s="318"/>
      <c r="AKG52" s="318"/>
      <c r="AKH52" s="318"/>
      <c r="AKI52" s="318"/>
      <c r="AKJ52" s="318"/>
      <c r="AKK52" s="318"/>
      <c r="AKL52" s="318"/>
      <c r="AKM52" s="318"/>
      <c r="AKN52" s="318"/>
      <c r="AKO52" s="318"/>
      <c r="AKP52" s="318"/>
      <c r="AKQ52" s="318"/>
      <c r="AKR52" s="318"/>
      <c r="AKS52" s="318"/>
      <c r="AKT52" s="318"/>
      <c r="AKU52" s="318"/>
      <c r="AKV52" s="318"/>
      <c r="AKW52" s="318"/>
      <c r="AKX52" s="318"/>
      <c r="AKY52" s="318"/>
      <c r="AKZ52" s="318"/>
      <c r="ALA52" s="318"/>
      <c r="ALB52" s="318"/>
      <c r="ALC52" s="318"/>
      <c r="ALD52" s="318"/>
      <c r="ALE52" s="318"/>
      <c r="ALF52" s="318"/>
      <c r="ALG52" s="318"/>
      <c r="ALH52" s="318"/>
      <c r="ALI52" s="318"/>
      <c r="ALJ52" s="318"/>
      <c r="ALK52" s="318"/>
      <c r="ALL52" s="318"/>
      <c r="ALM52" s="318"/>
      <c r="ALN52" s="318"/>
      <c r="ALO52" s="318"/>
      <c r="ALP52" s="318"/>
      <c r="ALQ52" s="318"/>
      <c r="ALR52" s="318"/>
      <c r="ALS52" s="318"/>
      <c r="ALT52" s="318"/>
      <c r="ALU52" s="318"/>
      <c r="ALV52" s="318"/>
      <c r="ALW52" s="318"/>
    </row>
    <row r="53" spans="1:1011" s="321" customFormat="1">
      <c r="A53" s="338" t="s">
        <v>1560</v>
      </c>
      <c r="B53" s="324"/>
      <c r="C53" s="324"/>
      <c r="D53" s="325">
        <f t="shared" ref="D53:D56" si="7">ROUND(B53+C53,0)</f>
        <v>0</v>
      </c>
      <c r="E53" s="328" t="e">
        <f t="shared" si="5"/>
        <v>#DIV/0!</v>
      </c>
      <c r="F53" s="466"/>
      <c r="G53" s="466"/>
      <c r="H53" s="318"/>
      <c r="I53" s="338" t="s">
        <v>1560</v>
      </c>
      <c r="J53" s="327"/>
      <c r="K53" s="328" t="e">
        <f t="shared" si="3"/>
        <v>#DIV/0!</v>
      </c>
      <c r="L53" s="466"/>
      <c r="M53" s="466"/>
      <c r="O53" s="338" t="s">
        <v>1564</v>
      </c>
      <c r="P53" s="330"/>
      <c r="Q53" s="328" t="e">
        <f t="shared" si="4"/>
        <v>#DIV/0!</v>
      </c>
      <c r="R53" s="466"/>
      <c r="S53" s="466"/>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8"/>
      <c r="BP53" s="318"/>
      <c r="BQ53" s="318"/>
      <c r="BR53" s="318"/>
      <c r="BS53" s="318"/>
      <c r="BT53" s="318"/>
      <c r="BU53" s="318"/>
      <c r="BV53" s="318"/>
      <c r="BW53" s="318"/>
      <c r="BX53" s="318"/>
      <c r="BY53" s="318"/>
      <c r="BZ53" s="318"/>
      <c r="CA53" s="318"/>
      <c r="CB53" s="318"/>
      <c r="CC53" s="318"/>
      <c r="CD53" s="318"/>
      <c r="CE53" s="318"/>
      <c r="CF53" s="318"/>
      <c r="CG53" s="318"/>
      <c r="CH53" s="318"/>
      <c r="CI53" s="318"/>
      <c r="CJ53" s="318"/>
      <c r="CK53" s="318"/>
      <c r="CL53" s="318"/>
      <c r="CM53" s="318"/>
      <c r="CN53" s="318"/>
      <c r="CO53" s="318"/>
      <c r="CP53" s="318"/>
      <c r="CQ53" s="318"/>
      <c r="CR53" s="318"/>
      <c r="CS53" s="318"/>
      <c r="CT53" s="318"/>
      <c r="CU53" s="318"/>
      <c r="CV53" s="318"/>
      <c r="CW53" s="318"/>
      <c r="CX53" s="318"/>
      <c r="CY53" s="318"/>
      <c r="CZ53" s="318"/>
      <c r="DA53" s="318"/>
      <c r="DB53" s="318"/>
      <c r="DC53" s="318"/>
      <c r="DD53" s="318"/>
      <c r="DE53" s="318"/>
      <c r="DF53" s="318"/>
      <c r="DG53" s="318"/>
      <c r="DH53" s="318"/>
      <c r="DI53" s="318"/>
      <c r="DJ53" s="318"/>
      <c r="DK53" s="318"/>
      <c r="DL53" s="318"/>
      <c r="DM53" s="318"/>
      <c r="DN53" s="318"/>
      <c r="DO53" s="318"/>
      <c r="DP53" s="318"/>
      <c r="DQ53" s="318"/>
      <c r="DR53" s="318"/>
      <c r="DS53" s="318"/>
      <c r="DT53" s="318"/>
      <c r="DU53" s="318"/>
      <c r="DV53" s="318"/>
      <c r="DW53" s="318"/>
      <c r="DX53" s="318"/>
      <c r="DY53" s="318"/>
      <c r="DZ53" s="318"/>
      <c r="EA53" s="318"/>
      <c r="EB53" s="318"/>
      <c r="EC53" s="318"/>
      <c r="ED53" s="318"/>
      <c r="EE53" s="318"/>
      <c r="EF53" s="318"/>
      <c r="EG53" s="318"/>
      <c r="EH53" s="318"/>
      <c r="EI53" s="318"/>
      <c r="EJ53" s="318"/>
      <c r="EK53" s="318"/>
      <c r="EL53" s="318"/>
      <c r="EM53" s="318"/>
      <c r="EN53" s="318"/>
      <c r="EO53" s="318"/>
      <c r="EP53" s="318"/>
      <c r="EQ53" s="318"/>
      <c r="ER53" s="318"/>
      <c r="ES53" s="318"/>
      <c r="ET53" s="318"/>
      <c r="EU53" s="318"/>
      <c r="EV53" s="318"/>
      <c r="EW53" s="318"/>
      <c r="EX53" s="318"/>
      <c r="EY53" s="318"/>
      <c r="EZ53" s="318"/>
      <c r="FA53" s="318"/>
      <c r="FB53" s="318"/>
      <c r="FC53" s="318"/>
      <c r="FD53" s="318"/>
      <c r="FE53" s="318"/>
      <c r="FF53" s="318"/>
      <c r="FG53" s="318"/>
      <c r="FH53" s="318"/>
      <c r="FI53" s="318"/>
      <c r="FJ53" s="318"/>
      <c r="FK53" s="318"/>
      <c r="FL53" s="318"/>
      <c r="FM53" s="318"/>
      <c r="FN53" s="318"/>
      <c r="FO53" s="318"/>
      <c r="FP53" s="318"/>
      <c r="FQ53" s="318"/>
      <c r="FR53" s="318"/>
      <c r="FS53" s="318"/>
      <c r="FT53" s="318"/>
      <c r="FU53" s="318"/>
      <c r="FV53" s="318"/>
      <c r="FW53" s="318"/>
      <c r="FX53" s="318"/>
      <c r="FY53" s="318"/>
      <c r="FZ53" s="318"/>
      <c r="GA53" s="318"/>
      <c r="GB53" s="318"/>
      <c r="GC53" s="318"/>
      <c r="GD53" s="318"/>
      <c r="GE53" s="318"/>
      <c r="GF53" s="318"/>
      <c r="GG53" s="318"/>
      <c r="GH53" s="318"/>
      <c r="GI53" s="318"/>
      <c r="GJ53" s="318"/>
      <c r="GK53" s="318"/>
      <c r="GL53" s="318"/>
      <c r="GM53" s="318"/>
      <c r="GN53" s="318"/>
      <c r="GO53" s="318"/>
      <c r="GP53" s="318"/>
      <c r="GQ53" s="318"/>
      <c r="GR53" s="318"/>
      <c r="GS53" s="318"/>
      <c r="GT53" s="318"/>
      <c r="GU53" s="318"/>
      <c r="GV53" s="318"/>
      <c r="GW53" s="318"/>
      <c r="GX53" s="318"/>
      <c r="GY53" s="318"/>
      <c r="GZ53" s="318"/>
      <c r="HA53" s="318"/>
      <c r="HB53" s="318"/>
      <c r="HC53" s="318"/>
      <c r="HD53" s="318"/>
      <c r="HE53" s="318"/>
      <c r="HF53" s="318"/>
      <c r="HG53" s="318"/>
      <c r="HH53" s="318"/>
      <c r="HI53" s="318"/>
      <c r="HJ53" s="318"/>
      <c r="HK53" s="318"/>
      <c r="HL53" s="318"/>
      <c r="HM53" s="318"/>
      <c r="HN53" s="318"/>
      <c r="HO53" s="318"/>
      <c r="HP53" s="318"/>
      <c r="HQ53" s="318"/>
      <c r="HR53" s="318"/>
      <c r="HS53" s="318"/>
      <c r="HT53" s="318"/>
      <c r="HU53" s="318"/>
      <c r="HV53" s="318"/>
      <c r="HW53" s="318"/>
      <c r="HX53" s="318"/>
      <c r="HY53" s="318"/>
      <c r="HZ53" s="318"/>
      <c r="IA53" s="318"/>
      <c r="IB53" s="318"/>
      <c r="IC53" s="318"/>
      <c r="ID53" s="318"/>
      <c r="IE53" s="318"/>
      <c r="IF53" s="318"/>
      <c r="IG53" s="318"/>
      <c r="IH53" s="318"/>
      <c r="II53" s="318"/>
      <c r="IJ53" s="318"/>
      <c r="IK53" s="318"/>
      <c r="IL53" s="318"/>
      <c r="IM53" s="318"/>
      <c r="IN53" s="318"/>
      <c r="IO53" s="318"/>
      <c r="IP53" s="318"/>
      <c r="IQ53" s="318"/>
      <c r="IR53" s="318"/>
      <c r="IS53" s="318"/>
      <c r="IT53" s="318"/>
      <c r="IU53" s="318"/>
      <c r="IV53" s="318"/>
      <c r="IW53" s="318"/>
      <c r="IX53" s="318"/>
      <c r="IY53" s="318"/>
      <c r="IZ53" s="318"/>
      <c r="JA53" s="318"/>
      <c r="JB53" s="318"/>
      <c r="JC53" s="318"/>
      <c r="JD53" s="318"/>
      <c r="JE53" s="318"/>
      <c r="JF53" s="318"/>
      <c r="JG53" s="318"/>
      <c r="JH53" s="318"/>
      <c r="JI53" s="318"/>
      <c r="JJ53" s="318"/>
      <c r="JK53" s="318"/>
      <c r="JL53" s="318"/>
      <c r="JM53" s="318"/>
      <c r="JN53" s="318"/>
      <c r="JO53" s="318"/>
      <c r="JP53" s="318"/>
      <c r="JQ53" s="318"/>
      <c r="JR53" s="318"/>
      <c r="JS53" s="318"/>
      <c r="JT53" s="318"/>
      <c r="JU53" s="318"/>
      <c r="JV53" s="318"/>
      <c r="JW53" s="318"/>
      <c r="JX53" s="318"/>
      <c r="JY53" s="318"/>
      <c r="JZ53" s="318"/>
      <c r="KA53" s="318"/>
      <c r="KB53" s="318"/>
      <c r="KC53" s="318"/>
      <c r="KD53" s="318"/>
      <c r="KE53" s="318"/>
      <c r="KF53" s="318"/>
      <c r="KG53" s="318"/>
      <c r="KH53" s="318"/>
      <c r="KI53" s="318"/>
      <c r="KJ53" s="318"/>
      <c r="KK53" s="318"/>
      <c r="KL53" s="318"/>
      <c r="KM53" s="318"/>
      <c r="KN53" s="318"/>
      <c r="KO53" s="318"/>
      <c r="KP53" s="318"/>
      <c r="KQ53" s="318"/>
      <c r="KR53" s="318"/>
      <c r="KS53" s="318"/>
      <c r="KT53" s="318"/>
      <c r="KU53" s="318"/>
      <c r="KV53" s="318"/>
      <c r="KW53" s="318"/>
      <c r="KX53" s="318"/>
      <c r="KY53" s="318"/>
      <c r="KZ53" s="318"/>
      <c r="LA53" s="318"/>
      <c r="LB53" s="318"/>
      <c r="LC53" s="318"/>
      <c r="LD53" s="318"/>
      <c r="LE53" s="318"/>
      <c r="LF53" s="318"/>
      <c r="LG53" s="318"/>
      <c r="LH53" s="318"/>
      <c r="LI53" s="318"/>
      <c r="LJ53" s="318"/>
      <c r="LK53" s="318"/>
      <c r="LL53" s="318"/>
      <c r="LM53" s="318"/>
      <c r="LN53" s="318"/>
      <c r="LO53" s="318"/>
      <c r="LP53" s="318"/>
      <c r="LQ53" s="318"/>
      <c r="LR53" s="318"/>
      <c r="LS53" s="318"/>
      <c r="LT53" s="318"/>
      <c r="LU53" s="318"/>
      <c r="LV53" s="318"/>
      <c r="LW53" s="318"/>
      <c r="LX53" s="318"/>
      <c r="LY53" s="318"/>
      <c r="LZ53" s="318"/>
      <c r="MA53" s="318"/>
      <c r="MB53" s="318"/>
      <c r="MC53" s="318"/>
      <c r="MD53" s="318"/>
      <c r="ME53" s="318"/>
      <c r="MF53" s="318"/>
      <c r="MG53" s="318"/>
      <c r="MH53" s="318"/>
      <c r="MI53" s="318"/>
      <c r="MJ53" s="318"/>
      <c r="MK53" s="318"/>
      <c r="ML53" s="318"/>
      <c r="MM53" s="318"/>
      <c r="MN53" s="318"/>
      <c r="MO53" s="318"/>
      <c r="MP53" s="318"/>
      <c r="MQ53" s="318"/>
      <c r="MR53" s="318"/>
      <c r="MS53" s="318"/>
      <c r="MT53" s="318"/>
      <c r="MU53" s="318"/>
      <c r="MV53" s="318"/>
      <c r="MW53" s="318"/>
      <c r="MX53" s="318"/>
      <c r="MY53" s="318"/>
      <c r="MZ53" s="318"/>
      <c r="NA53" s="318"/>
      <c r="NB53" s="318"/>
      <c r="NC53" s="318"/>
      <c r="ND53" s="318"/>
      <c r="NE53" s="318"/>
      <c r="NF53" s="318"/>
      <c r="NG53" s="318"/>
      <c r="NH53" s="318"/>
      <c r="NI53" s="318"/>
      <c r="NJ53" s="318"/>
      <c r="NK53" s="318"/>
      <c r="NL53" s="318"/>
      <c r="NM53" s="318"/>
      <c r="NN53" s="318"/>
      <c r="NO53" s="318"/>
      <c r="NP53" s="318"/>
      <c r="NQ53" s="318"/>
      <c r="NR53" s="318"/>
      <c r="NS53" s="318"/>
      <c r="NT53" s="318"/>
      <c r="NU53" s="318"/>
      <c r="NV53" s="318"/>
      <c r="NW53" s="318"/>
      <c r="NX53" s="318"/>
      <c r="NY53" s="318"/>
      <c r="NZ53" s="318"/>
      <c r="OA53" s="318"/>
      <c r="OB53" s="318"/>
      <c r="OC53" s="318"/>
      <c r="OD53" s="318"/>
      <c r="OE53" s="318"/>
      <c r="OF53" s="318"/>
      <c r="OG53" s="318"/>
      <c r="OH53" s="318"/>
      <c r="OI53" s="318"/>
      <c r="OJ53" s="318"/>
      <c r="OK53" s="318"/>
      <c r="OL53" s="318"/>
      <c r="OM53" s="318"/>
      <c r="ON53" s="318"/>
      <c r="OO53" s="318"/>
      <c r="OP53" s="318"/>
      <c r="OQ53" s="318"/>
      <c r="OR53" s="318"/>
      <c r="OS53" s="318"/>
      <c r="OT53" s="318"/>
      <c r="OU53" s="318"/>
      <c r="OV53" s="318"/>
      <c r="OW53" s="318"/>
      <c r="OX53" s="318"/>
      <c r="OY53" s="318"/>
      <c r="OZ53" s="318"/>
      <c r="PA53" s="318"/>
      <c r="PB53" s="318"/>
      <c r="PC53" s="318"/>
      <c r="PD53" s="318"/>
      <c r="PE53" s="318"/>
      <c r="PF53" s="318"/>
      <c r="PG53" s="318"/>
      <c r="PH53" s="318"/>
      <c r="PI53" s="318"/>
      <c r="PJ53" s="318"/>
      <c r="PK53" s="318"/>
      <c r="PL53" s="318"/>
      <c r="PM53" s="318"/>
      <c r="PN53" s="318"/>
      <c r="PO53" s="318"/>
      <c r="PP53" s="318"/>
      <c r="PQ53" s="318"/>
      <c r="PR53" s="318"/>
      <c r="PS53" s="318"/>
      <c r="PT53" s="318"/>
      <c r="PU53" s="318"/>
      <c r="PV53" s="318"/>
      <c r="PW53" s="318"/>
      <c r="PX53" s="318"/>
      <c r="PY53" s="318"/>
      <c r="PZ53" s="318"/>
      <c r="QA53" s="318"/>
      <c r="QB53" s="318"/>
      <c r="QC53" s="318"/>
      <c r="QD53" s="318"/>
      <c r="QE53" s="318"/>
      <c r="QF53" s="318"/>
      <c r="QG53" s="318"/>
      <c r="QH53" s="318"/>
      <c r="QI53" s="318"/>
      <c r="QJ53" s="318"/>
      <c r="QK53" s="318"/>
      <c r="QL53" s="318"/>
      <c r="QM53" s="318"/>
      <c r="QN53" s="318"/>
      <c r="QO53" s="318"/>
      <c r="QP53" s="318"/>
      <c r="QQ53" s="318"/>
      <c r="QR53" s="318"/>
      <c r="QS53" s="318"/>
      <c r="QT53" s="318"/>
      <c r="QU53" s="318"/>
      <c r="QV53" s="318"/>
      <c r="QW53" s="318"/>
      <c r="QX53" s="318"/>
      <c r="QY53" s="318"/>
      <c r="QZ53" s="318"/>
      <c r="RA53" s="318"/>
      <c r="RB53" s="318"/>
      <c r="RC53" s="318"/>
      <c r="RD53" s="318"/>
      <c r="RE53" s="318"/>
      <c r="RF53" s="318"/>
      <c r="RG53" s="318"/>
      <c r="RH53" s="318"/>
      <c r="RI53" s="318"/>
      <c r="RJ53" s="318"/>
      <c r="RK53" s="318"/>
      <c r="RL53" s="318"/>
      <c r="RM53" s="318"/>
      <c r="RN53" s="318"/>
      <c r="RO53" s="318"/>
      <c r="RP53" s="318"/>
      <c r="RQ53" s="318"/>
      <c r="RR53" s="318"/>
      <c r="RS53" s="318"/>
      <c r="RT53" s="318"/>
      <c r="RU53" s="318"/>
      <c r="RV53" s="318"/>
      <c r="RW53" s="318"/>
      <c r="RX53" s="318"/>
      <c r="RY53" s="318"/>
      <c r="RZ53" s="318"/>
      <c r="SA53" s="318"/>
      <c r="SB53" s="318"/>
      <c r="SC53" s="318"/>
      <c r="SD53" s="318"/>
      <c r="SE53" s="318"/>
      <c r="SF53" s="318"/>
      <c r="SG53" s="318"/>
      <c r="SH53" s="318"/>
      <c r="SI53" s="318"/>
      <c r="SJ53" s="318"/>
      <c r="SK53" s="318"/>
      <c r="SL53" s="318"/>
      <c r="SM53" s="318"/>
      <c r="SN53" s="318"/>
      <c r="SO53" s="318"/>
      <c r="SP53" s="318"/>
      <c r="SQ53" s="318"/>
      <c r="SR53" s="318"/>
      <c r="SS53" s="318"/>
      <c r="ST53" s="318"/>
      <c r="SU53" s="318"/>
      <c r="SV53" s="318"/>
      <c r="SW53" s="318"/>
      <c r="SX53" s="318"/>
      <c r="SY53" s="318"/>
      <c r="SZ53" s="318"/>
      <c r="TA53" s="318"/>
      <c r="TB53" s="318"/>
      <c r="TC53" s="318"/>
      <c r="TD53" s="318"/>
      <c r="TE53" s="318"/>
      <c r="TF53" s="318"/>
      <c r="TG53" s="318"/>
      <c r="TH53" s="318"/>
      <c r="TI53" s="318"/>
      <c r="TJ53" s="318"/>
      <c r="TK53" s="318"/>
      <c r="TL53" s="318"/>
      <c r="TM53" s="318"/>
      <c r="TN53" s="318"/>
      <c r="TO53" s="318"/>
      <c r="TP53" s="318"/>
      <c r="TQ53" s="318"/>
      <c r="TR53" s="318"/>
      <c r="TS53" s="318"/>
      <c r="TT53" s="318"/>
      <c r="TU53" s="318"/>
      <c r="TV53" s="318"/>
      <c r="TW53" s="318"/>
      <c r="TX53" s="318"/>
      <c r="TY53" s="318"/>
      <c r="TZ53" s="318"/>
      <c r="UA53" s="318"/>
      <c r="UB53" s="318"/>
      <c r="UC53" s="318"/>
      <c r="UD53" s="318"/>
      <c r="UE53" s="318"/>
      <c r="UF53" s="318"/>
      <c r="UG53" s="318"/>
      <c r="UH53" s="318"/>
      <c r="UI53" s="318"/>
      <c r="UJ53" s="318"/>
      <c r="UK53" s="318"/>
      <c r="UL53" s="318"/>
      <c r="UM53" s="318"/>
      <c r="UN53" s="318"/>
      <c r="UO53" s="318"/>
      <c r="UP53" s="318"/>
      <c r="UQ53" s="318"/>
      <c r="UR53" s="318"/>
      <c r="US53" s="318"/>
      <c r="UT53" s="318"/>
      <c r="UU53" s="318"/>
      <c r="UV53" s="318"/>
      <c r="UW53" s="318"/>
      <c r="UX53" s="318"/>
      <c r="UY53" s="318"/>
      <c r="UZ53" s="318"/>
      <c r="VA53" s="318"/>
      <c r="VB53" s="318"/>
      <c r="VC53" s="318"/>
      <c r="VD53" s="318"/>
      <c r="VE53" s="318"/>
      <c r="VF53" s="318"/>
      <c r="VG53" s="318"/>
      <c r="VH53" s="318"/>
      <c r="VI53" s="318"/>
      <c r="VJ53" s="318"/>
      <c r="VK53" s="318"/>
      <c r="VL53" s="318"/>
      <c r="VM53" s="318"/>
      <c r="VN53" s="318"/>
      <c r="VO53" s="318"/>
      <c r="VP53" s="318"/>
      <c r="VQ53" s="318"/>
      <c r="VR53" s="318"/>
      <c r="VS53" s="318"/>
      <c r="VT53" s="318"/>
      <c r="VU53" s="318"/>
      <c r="VV53" s="318"/>
      <c r="VW53" s="318"/>
      <c r="VX53" s="318"/>
      <c r="VY53" s="318"/>
      <c r="VZ53" s="318"/>
      <c r="WA53" s="318"/>
      <c r="WB53" s="318"/>
      <c r="WC53" s="318"/>
      <c r="WD53" s="318"/>
      <c r="WE53" s="318"/>
      <c r="WF53" s="318"/>
      <c r="WG53" s="318"/>
      <c r="WH53" s="318"/>
      <c r="WI53" s="318"/>
      <c r="WJ53" s="318"/>
      <c r="WK53" s="318"/>
      <c r="WL53" s="318"/>
      <c r="WM53" s="318"/>
      <c r="WN53" s="318"/>
      <c r="WO53" s="318"/>
      <c r="WP53" s="318"/>
      <c r="WQ53" s="318"/>
      <c r="WR53" s="318"/>
      <c r="WS53" s="318"/>
      <c r="WT53" s="318"/>
      <c r="WU53" s="318"/>
      <c r="WV53" s="318"/>
      <c r="WW53" s="318"/>
      <c r="WX53" s="318"/>
      <c r="WY53" s="318"/>
      <c r="WZ53" s="318"/>
      <c r="XA53" s="318"/>
      <c r="XB53" s="318"/>
      <c r="XC53" s="318"/>
      <c r="XD53" s="318"/>
      <c r="XE53" s="318"/>
      <c r="XF53" s="318"/>
      <c r="XG53" s="318"/>
      <c r="XH53" s="318"/>
      <c r="XI53" s="318"/>
      <c r="XJ53" s="318"/>
      <c r="XK53" s="318"/>
      <c r="XL53" s="318"/>
      <c r="XM53" s="318"/>
      <c r="XN53" s="318"/>
      <c r="XO53" s="318"/>
      <c r="XP53" s="318"/>
      <c r="XQ53" s="318"/>
      <c r="XR53" s="318"/>
      <c r="XS53" s="318"/>
      <c r="XT53" s="318"/>
      <c r="XU53" s="318"/>
      <c r="XV53" s="318"/>
      <c r="XW53" s="318"/>
      <c r="XX53" s="318"/>
      <c r="XY53" s="318"/>
      <c r="XZ53" s="318"/>
      <c r="YA53" s="318"/>
      <c r="YB53" s="318"/>
      <c r="YC53" s="318"/>
      <c r="YD53" s="318"/>
      <c r="YE53" s="318"/>
      <c r="YF53" s="318"/>
      <c r="YG53" s="318"/>
      <c r="YH53" s="318"/>
      <c r="YI53" s="318"/>
      <c r="YJ53" s="318"/>
      <c r="YK53" s="318"/>
      <c r="YL53" s="318"/>
      <c r="YM53" s="318"/>
      <c r="YN53" s="318"/>
      <c r="YO53" s="318"/>
      <c r="YP53" s="318"/>
      <c r="YQ53" s="318"/>
      <c r="YR53" s="318"/>
      <c r="YS53" s="318"/>
      <c r="YT53" s="318"/>
      <c r="YU53" s="318"/>
      <c r="YV53" s="318"/>
      <c r="YW53" s="318"/>
      <c r="YX53" s="318"/>
      <c r="YY53" s="318"/>
      <c r="YZ53" s="318"/>
      <c r="ZA53" s="318"/>
      <c r="ZB53" s="318"/>
      <c r="ZC53" s="318"/>
      <c r="ZD53" s="318"/>
      <c r="ZE53" s="318"/>
      <c r="ZF53" s="318"/>
      <c r="ZG53" s="318"/>
      <c r="ZH53" s="318"/>
      <c r="ZI53" s="318"/>
      <c r="ZJ53" s="318"/>
      <c r="ZK53" s="318"/>
      <c r="ZL53" s="318"/>
      <c r="ZM53" s="318"/>
      <c r="ZN53" s="318"/>
      <c r="ZO53" s="318"/>
      <c r="ZP53" s="318"/>
      <c r="ZQ53" s="318"/>
      <c r="ZR53" s="318"/>
      <c r="ZS53" s="318"/>
      <c r="ZT53" s="318"/>
      <c r="ZU53" s="318"/>
      <c r="ZV53" s="318"/>
      <c r="ZW53" s="318"/>
      <c r="ZX53" s="318"/>
      <c r="ZY53" s="318"/>
      <c r="ZZ53" s="318"/>
      <c r="AAA53" s="318"/>
      <c r="AAB53" s="318"/>
      <c r="AAC53" s="318"/>
      <c r="AAD53" s="318"/>
      <c r="AAE53" s="318"/>
      <c r="AAF53" s="318"/>
      <c r="AAG53" s="318"/>
      <c r="AAH53" s="318"/>
      <c r="AAI53" s="318"/>
      <c r="AAJ53" s="318"/>
      <c r="AAK53" s="318"/>
      <c r="AAL53" s="318"/>
      <c r="AAM53" s="318"/>
      <c r="AAN53" s="318"/>
      <c r="AAO53" s="318"/>
      <c r="AAP53" s="318"/>
      <c r="AAQ53" s="318"/>
      <c r="AAR53" s="318"/>
      <c r="AAS53" s="318"/>
      <c r="AAT53" s="318"/>
      <c r="AAU53" s="318"/>
      <c r="AAV53" s="318"/>
      <c r="AAW53" s="318"/>
      <c r="AAX53" s="318"/>
      <c r="AAY53" s="318"/>
      <c r="AAZ53" s="318"/>
      <c r="ABA53" s="318"/>
      <c r="ABB53" s="318"/>
      <c r="ABC53" s="318"/>
      <c r="ABD53" s="318"/>
      <c r="ABE53" s="318"/>
      <c r="ABF53" s="318"/>
      <c r="ABG53" s="318"/>
      <c r="ABH53" s="318"/>
      <c r="ABI53" s="318"/>
      <c r="ABJ53" s="318"/>
      <c r="ABK53" s="318"/>
      <c r="ABL53" s="318"/>
      <c r="ABM53" s="318"/>
      <c r="ABN53" s="318"/>
      <c r="ABO53" s="318"/>
      <c r="ABP53" s="318"/>
      <c r="ABQ53" s="318"/>
      <c r="ABR53" s="318"/>
      <c r="ABS53" s="318"/>
      <c r="ABT53" s="318"/>
      <c r="ABU53" s="318"/>
      <c r="ABV53" s="318"/>
      <c r="ABW53" s="318"/>
      <c r="ABX53" s="318"/>
      <c r="ABY53" s="318"/>
      <c r="ABZ53" s="318"/>
      <c r="ACA53" s="318"/>
      <c r="ACB53" s="318"/>
      <c r="ACC53" s="318"/>
      <c r="ACD53" s="318"/>
      <c r="ACE53" s="318"/>
      <c r="ACF53" s="318"/>
      <c r="ACG53" s="318"/>
      <c r="ACH53" s="318"/>
      <c r="ACI53" s="318"/>
      <c r="ACJ53" s="318"/>
      <c r="ACK53" s="318"/>
      <c r="ACL53" s="318"/>
      <c r="ACM53" s="318"/>
      <c r="ACN53" s="318"/>
      <c r="ACO53" s="318"/>
      <c r="ACP53" s="318"/>
      <c r="ACQ53" s="318"/>
      <c r="ACR53" s="318"/>
      <c r="ACS53" s="318"/>
      <c r="ACT53" s="318"/>
      <c r="ACU53" s="318"/>
      <c r="ACV53" s="318"/>
      <c r="ACW53" s="318"/>
      <c r="ACX53" s="318"/>
      <c r="ACY53" s="318"/>
      <c r="ACZ53" s="318"/>
      <c r="ADA53" s="318"/>
      <c r="ADB53" s="318"/>
      <c r="ADC53" s="318"/>
      <c r="ADD53" s="318"/>
      <c r="ADE53" s="318"/>
      <c r="ADF53" s="318"/>
      <c r="ADG53" s="318"/>
      <c r="ADH53" s="318"/>
      <c r="ADI53" s="318"/>
      <c r="ADJ53" s="318"/>
      <c r="ADK53" s="318"/>
      <c r="ADL53" s="318"/>
      <c r="ADM53" s="318"/>
      <c r="ADN53" s="318"/>
      <c r="ADO53" s="318"/>
      <c r="ADP53" s="318"/>
      <c r="ADQ53" s="318"/>
      <c r="ADR53" s="318"/>
      <c r="ADS53" s="318"/>
      <c r="ADT53" s="318"/>
      <c r="ADU53" s="318"/>
      <c r="ADV53" s="318"/>
      <c r="ADW53" s="318"/>
      <c r="ADX53" s="318"/>
      <c r="ADY53" s="318"/>
      <c r="ADZ53" s="318"/>
      <c r="AEA53" s="318"/>
      <c r="AEB53" s="318"/>
      <c r="AEC53" s="318"/>
      <c r="AED53" s="318"/>
      <c r="AEE53" s="318"/>
      <c r="AEF53" s="318"/>
      <c r="AEG53" s="318"/>
      <c r="AEH53" s="318"/>
      <c r="AEI53" s="318"/>
      <c r="AEJ53" s="318"/>
      <c r="AEK53" s="318"/>
      <c r="AEL53" s="318"/>
      <c r="AEM53" s="318"/>
      <c r="AEN53" s="318"/>
      <c r="AEO53" s="318"/>
      <c r="AEP53" s="318"/>
      <c r="AEQ53" s="318"/>
      <c r="AER53" s="318"/>
      <c r="AES53" s="318"/>
      <c r="AET53" s="318"/>
      <c r="AEU53" s="318"/>
      <c r="AEV53" s="318"/>
      <c r="AEW53" s="318"/>
      <c r="AEX53" s="318"/>
      <c r="AEY53" s="318"/>
      <c r="AEZ53" s="318"/>
      <c r="AFA53" s="318"/>
      <c r="AFB53" s="318"/>
      <c r="AFC53" s="318"/>
      <c r="AFD53" s="318"/>
      <c r="AFE53" s="318"/>
      <c r="AFF53" s="318"/>
      <c r="AFG53" s="318"/>
      <c r="AFH53" s="318"/>
      <c r="AFI53" s="318"/>
      <c r="AFJ53" s="318"/>
      <c r="AFK53" s="318"/>
      <c r="AFL53" s="318"/>
      <c r="AFM53" s="318"/>
      <c r="AFN53" s="318"/>
      <c r="AFO53" s="318"/>
      <c r="AFP53" s="318"/>
      <c r="AFQ53" s="318"/>
      <c r="AFR53" s="318"/>
      <c r="AFS53" s="318"/>
      <c r="AFT53" s="318"/>
      <c r="AFU53" s="318"/>
      <c r="AFV53" s="318"/>
      <c r="AFW53" s="318"/>
      <c r="AFX53" s="318"/>
      <c r="AFY53" s="318"/>
      <c r="AFZ53" s="318"/>
      <c r="AGA53" s="318"/>
      <c r="AGB53" s="318"/>
      <c r="AGC53" s="318"/>
      <c r="AGD53" s="318"/>
      <c r="AGE53" s="318"/>
      <c r="AGF53" s="318"/>
      <c r="AGG53" s="318"/>
      <c r="AGH53" s="318"/>
      <c r="AGI53" s="318"/>
      <c r="AGJ53" s="318"/>
      <c r="AGK53" s="318"/>
      <c r="AGL53" s="318"/>
      <c r="AGM53" s="318"/>
      <c r="AGN53" s="318"/>
      <c r="AGO53" s="318"/>
      <c r="AGP53" s="318"/>
      <c r="AGQ53" s="318"/>
      <c r="AGR53" s="318"/>
      <c r="AGS53" s="318"/>
      <c r="AGT53" s="318"/>
      <c r="AGU53" s="318"/>
      <c r="AGV53" s="318"/>
      <c r="AGW53" s="318"/>
      <c r="AGX53" s="318"/>
      <c r="AGY53" s="318"/>
      <c r="AGZ53" s="318"/>
      <c r="AHA53" s="318"/>
      <c r="AHB53" s="318"/>
      <c r="AHC53" s="318"/>
      <c r="AHD53" s="318"/>
      <c r="AHE53" s="318"/>
      <c r="AHF53" s="318"/>
      <c r="AHG53" s="318"/>
      <c r="AHH53" s="318"/>
      <c r="AHI53" s="318"/>
      <c r="AHJ53" s="318"/>
      <c r="AHK53" s="318"/>
      <c r="AHL53" s="318"/>
      <c r="AHM53" s="318"/>
      <c r="AHN53" s="318"/>
      <c r="AHO53" s="318"/>
      <c r="AHP53" s="318"/>
      <c r="AHQ53" s="318"/>
      <c r="AHR53" s="318"/>
      <c r="AHS53" s="318"/>
      <c r="AHT53" s="318"/>
      <c r="AHU53" s="318"/>
      <c r="AHV53" s="318"/>
      <c r="AHW53" s="318"/>
      <c r="AHX53" s="318"/>
      <c r="AHY53" s="318"/>
      <c r="AHZ53" s="318"/>
      <c r="AIA53" s="318"/>
      <c r="AIB53" s="318"/>
      <c r="AIC53" s="318"/>
      <c r="AID53" s="318"/>
      <c r="AIE53" s="318"/>
      <c r="AIF53" s="318"/>
      <c r="AIG53" s="318"/>
      <c r="AIH53" s="318"/>
      <c r="AII53" s="318"/>
      <c r="AIJ53" s="318"/>
      <c r="AIK53" s="318"/>
      <c r="AIL53" s="318"/>
      <c r="AIM53" s="318"/>
      <c r="AIN53" s="318"/>
      <c r="AIO53" s="318"/>
      <c r="AIP53" s="318"/>
      <c r="AIQ53" s="318"/>
      <c r="AIR53" s="318"/>
      <c r="AIS53" s="318"/>
      <c r="AIT53" s="318"/>
      <c r="AIU53" s="318"/>
      <c r="AIV53" s="318"/>
      <c r="AIW53" s="318"/>
      <c r="AIX53" s="318"/>
      <c r="AIY53" s="318"/>
      <c r="AIZ53" s="318"/>
      <c r="AJA53" s="318"/>
      <c r="AJB53" s="318"/>
      <c r="AJC53" s="318"/>
      <c r="AJD53" s="318"/>
      <c r="AJE53" s="318"/>
      <c r="AJF53" s="318"/>
      <c r="AJG53" s="318"/>
      <c r="AJH53" s="318"/>
      <c r="AJI53" s="318"/>
      <c r="AJJ53" s="318"/>
      <c r="AJK53" s="318"/>
      <c r="AJL53" s="318"/>
      <c r="AJM53" s="318"/>
      <c r="AJN53" s="318"/>
      <c r="AJO53" s="318"/>
      <c r="AJP53" s="318"/>
      <c r="AJQ53" s="318"/>
      <c r="AJR53" s="318"/>
      <c r="AJS53" s="318"/>
      <c r="AJT53" s="318"/>
      <c r="AJU53" s="318"/>
      <c r="AJV53" s="318"/>
      <c r="AJW53" s="318"/>
      <c r="AJX53" s="318"/>
      <c r="AJY53" s="318"/>
      <c r="AJZ53" s="318"/>
      <c r="AKA53" s="318"/>
      <c r="AKB53" s="318"/>
      <c r="AKC53" s="318"/>
      <c r="AKD53" s="318"/>
      <c r="AKE53" s="318"/>
      <c r="AKF53" s="318"/>
      <c r="AKG53" s="318"/>
      <c r="AKH53" s="318"/>
      <c r="AKI53" s="318"/>
      <c r="AKJ53" s="318"/>
      <c r="AKK53" s="318"/>
      <c r="AKL53" s="318"/>
      <c r="AKM53" s="318"/>
      <c r="AKN53" s="318"/>
      <c r="AKO53" s="318"/>
      <c r="AKP53" s="318"/>
      <c r="AKQ53" s="318"/>
      <c r="AKR53" s="318"/>
      <c r="AKS53" s="318"/>
      <c r="AKT53" s="318"/>
      <c r="AKU53" s="318"/>
      <c r="AKV53" s="318"/>
      <c r="AKW53" s="318"/>
      <c r="AKX53" s="318"/>
      <c r="AKY53" s="318"/>
      <c r="AKZ53" s="318"/>
      <c r="ALA53" s="318"/>
      <c r="ALB53" s="318"/>
      <c r="ALC53" s="318"/>
      <c r="ALD53" s="318"/>
      <c r="ALE53" s="318"/>
      <c r="ALF53" s="318"/>
      <c r="ALG53" s="318"/>
      <c r="ALH53" s="318"/>
      <c r="ALI53" s="318"/>
      <c r="ALJ53" s="318"/>
      <c r="ALK53" s="318"/>
      <c r="ALL53" s="318"/>
      <c r="ALM53" s="318"/>
      <c r="ALN53" s="318"/>
      <c r="ALO53" s="318"/>
      <c r="ALP53" s="318"/>
      <c r="ALQ53" s="318"/>
      <c r="ALR53" s="318"/>
      <c r="ALS53" s="318"/>
      <c r="ALT53" s="318"/>
      <c r="ALU53" s="318"/>
      <c r="ALV53" s="318"/>
      <c r="ALW53" s="318"/>
    </row>
    <row r="54" spans="1:1011" s="321" customFormat="1" ht="47.25">
      <c r="A54" s="338" t="s">
        <v>1562</v>
      </c>
      <c r="B54" s="324"/>
      <c r="C54" s="324"/>
      <c r="D54" s="325">
        <f t="shared" si="7"/>
        <v>0</v>
      </c>
      <c r="E54" s="328" t="e">
        <f t="shared" si="5"/>
        <v>#DIV/0!</v>
      </c>
      <c r="F54" s="466"/>
      <c r="G54" s="466"/>
      <c r="H54" s="318"/>
      <c r="I54" s="338" t="s">
        <v>1562</v>
      </c>
      <c r="J54" s="327"/>
      <c r="K54" s="328" t="e">
        <f t="shared" si="3"/>
        <v>#DIV/0!</v>
      </c>
      <c r="L54" s="466"/>
      <c r="M54" s="466"/>
      <c r="O54" s="331" t="s">
        <v>1565</v>
      </c>
      <c r="P54" s="337">
        <f>SUM(P49:P53)</f>
        <v>0</v>
      </c>
      <c r="Q54" s="334" t="e">
        <f t="shared" si="4"/>
        <v>#DIV/0!</v>
      </c>
      <c r="R54" s="470"/>
      <c r="S54" s="470"/>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8"/>
      <c r="AV54" s="318"/>
      <c r="AW54" s="318"/>
      <c r="AX54" s="318"/>
      <c r="AY54" s="318"/>
      <c r="AZ54" s="318"/>
      <c r="BA54" s="318"/>
      <c r="BB54" s="318"/>
      <c r="BC54" s="318"/>
      <c r="BD54" s="318"/>
      <c r="BE54" s="318"/>
      <c r="BF54" s="318"/>
      <c r="BG54" s="318"/>
      <c r="BH54" s="318"/>
      <c r="BI54" s="318"/>
      <c r="BJ54" s="318"/>
      <c r="BK54" s="318"/>
      <c r="BL54" s="318"/>
      <c r="BM54" s="318"/>
      <c r="BN54" s="318"/>
      <c r="BO54" s="318"/>
      <c r="BP54" s="318"/>
      <c r="BQ54" s="318"/>
      <c r="BR54" s="318"/>
      <c r="BS54" s="318"/>
      <c r="BT54" s="318"/>
      <c r="BU54" s="318"/>
      <c r="BV54" s="318"/>
      <c r="BW54" s="318"/>
      <c r="BX54" s="318"/>
      <c r="BY54" s="318"/>
      <c r="BZ54" s="318"/>
      <c r="CA54" s="318"/>
      <c r="CB54" s="318"/>
      <c r="CC54" s="318"/>
      <c r="CD54" s="318"/>
      <c r="CE54" s="318"/>
      <c r="CF54" s="318"/>
      <c r="CG54" s="318"/>
      <c r="CH54" s="318"/>
      <c r="CI54" s="318"/>
      <c r="CJ54" s="318"/>
      <c r="CK54" s="318"/>
      <c r="CL54" s="318"/>
      <c r="CM54" s="318"/>
      <c r="CN54" s="318"/>
      <c r="CO54" s="318"/>
      <c r="CP54" s="318"/>
      <c r="CQ54" s="318"/>
      <c r="CR54" s="318"/>
      <c r="CS54" s="318"/>
      <c r="CT54" s="318"/>
      <c r="CU54" s="318"/>
      <c r="CV54" s="318"/>
      <c r="CW54" s="318"/>
      <c r="CX54" s="318"/>
      <c r="CY54" s="318"/>
      <c r="CZ54" s="318"/>
      <c r="DA54" s="318"/>
      <c r="DB54" s="318"/>
      <c r="DC54" s="318"/>
      <c r="DD54" s="318"/>
      <c r="DE54" s="318"/>
      <c r="DF54" s="318"/>
      <c r="DG54" s="318"/>
      <c r="DH54" s="318"/>
      <c r="DI54" s="318"/>
      <c r="DJ54" s="318"/>
      <c r="DK54" s="318"/>
      <c r="DL54" s="318"/>
      <c r="DM54" s="318"/>
      <c r="DN54" s="318"/>
      <c r="DO54" s="318"/>
      <c r="DP54" s="318"/>
      <c r="DQ54" s="318"/>
      <c r="DR54" s="318"/>
      <c r="DS54" s="318"/>
      <c r="DT54" s="318"/>
      <c r="DU54" s="318"/>
      <c r="DV54" s="318"/>
      <c r="DW54" s="318"/>
      <c r="DX54" s="318"/>
      <c r="DY54" s="318"/>
      <c r="DZ54" s="318"/>
      <c r="EA54" s="318"/>
      <c r="EB54" s="318"/>
      <c r="EC54" s="318"/>
      <c r="ED54" s="318"/>
      <c r="EE54" s="318"/>
      <c r="EF54" s="318"/>
      <c r="EG54" s="318"/>
      <c r="EH54" s="318"/>
      <c r="EI54" s="318"/>
      <c r="EJ54" s="318"/>
      <c r="EK54" s="318"/>
      <c r="EL54" s="318"/>
      <c r="EM54" s="318"/>
      <c r="EN54" s="318"/>
      <c r="EO54" s="318"/>
      <c r="EP54" s="318"/>
      <c r="EQ54" s="318"/>
      <c r="ER54" s="318"/>
      <c r="ES54" s="318"/>
      <c r="ET54" s="318"/>
      <c r="EU54" s="318"/>
      <c r="EV54" s="318"/>
      <c r="EW54" s="318"/>
      <c r="EX54" s="318"/>
      <c r="EY54" s="318"/>
      <c r="EZ54" s="318"/>
      <c r="FA54" s="318"/>
      <c r="FB54" s="318"/>
      <c r="FC54" s="318"/>
      <c r="FD54" s="318"/>
      <c r="FE54" s="318"/>
      <c r="FF54" s="318"/>
      <c r="FG54" s="318"/>
      <c r="FH54" s="318"/>
      <c r="FI54" s="318"/>
      <c r="FJ54" s="318"/>
      <c r="FK54" s="318"/>
      <c r="FL54" s="318"/>
      <c r="FM54" s="318"/>
      <c r="FN54" s="318"/>
      <c r="FO54" s="318"/>
      <c r="FP54" s="318"/>
      <c r="FQ54" s="318"/>
      <c r="FR54" s="318"/>
      <c r="FS54" s="318"/>
      <c r="FT54" s="318"/>
      <c r="FU54" s="318"/>
      <c r="FV54" s="318"/>
      <c r="FW54" s="318"/>
      <c r="FX54" s="318"/>
      <c r="FY54" s="318"/>
      <c r="FZ54" s="318"/>
      <c r="GA54" s="318"/>
      <c r="GB54" s="318"/>
      <c r="GC54" s="318"/>
      <c r="GD54" s="318"/>
      <c r="GE54" s="318"/>
      <c r="GF54" s="318"/>
      <c r="GG54" s="318"/>
      <c r="GH54" s="318"/>
      <c r="GI54" s="318"/>
      <c r="GJ54" s="318"/>
      <c r="GK54" s="318"/>
      <c r="GL54" s="318"/>
      <c r="GM54" s="318"/>
      <c r="GN54" s="318"/>
      <c r="GO54" s="318"/>
      <c r="GP54" s="318"/>
      <c r="GQ54" s="318"/>
      <c r="GR54" s="318"/>
      <c r="GS54" s="318"/>
      <c r="GT54" s="318"/>
      <c r="GU54" s="318"/>
      <c r="GV54" s="318"/>
      <c r="GW54" s="318"/>
      <c r="GX54" s="318"/>
      <c r="GY54" s="318"/>
      <c r="GZ54" s="318"/>
      <c r="HA54" s="318"/>
      <c r="HB54" s="318"/>
      <c r="HC54" s="318"/>
      <c r="HD54" s="318"/>
      <c r="HE54" s="318"/>
      <c r="HF54" s="318"/>
      <c r="HG54" s="318"/>
      <c r="HH54" s="318"/>
      <c r="HI54" s="318"/>
      <c r="HJ54" s="318"/>
      <c r="HK54" s="318"/>
      <c r="HL54" s="318"/>
      <c r="HM54" s="318"/>
      <c r="HN54" s="318"/>
      <c r="HO54" s="318"/>
      <c r="HP54" s="318"/>
      <c r="HQ54" s="318"/>
      <c r="HR54" s="318"/>
      <c r="HS54" s="318"/>
      <c r="HT54" s="318"/>
      <c r="HU54" s="318"/>
      <c r="HV54" s="318"/>
      <c r="HW54" s="318"/>
      <c r="HX54" s="318"/>
      <c r="HY54" s="318"/>
      <c r="HZ54" s="318"/>
      <c r="IA54" s="318"/>
      <c r="IB54" s="318"/>
      <c r="IC54" s="318"/>
      <c r="ID54" s="318"/>
      <c r="IE54" s="318"/>
      <c r="IF54" s="318"/>
      <c r="IG54" s="318"/>
      <c r="IH54" s="318"/>
      <c r="II54" s="318"/>
      <c r="IJ54" s="318"/>
      <c r="IK54" s="318"/>
      <c r="IL54" s="318"/>
      <c r="IM54" s="318"/>
      <c r="IN54" s="318"/>
      <c r="IO54" s="318"/>
      <c r="IP54" s="318"/>
      <c r="IQ54" s="318"/>
      <c r="IR54" s="318"/>
      <c r="IS54" s="318"/>
      <c r="IT54" s="318"/>
      <c r="IU54" s="318"/>
      <c r="IV54" s="318"/>
      <c r="IW54" s="318"/>
      <c r="IX54" s="318"/>
      <c r="IY54" s="318"/>
      <c r="IZ54" s="318"/>
      <c r="JA54" s="318"/>
      <c r="JB54" s="318"/>
      <c r="JC54" s="318"/>
      <c r="JD54" s="318"/>
      <c r="JE54" s="318"/>
      <c r="JF54" s="318"/>
      <c r="JG54" s="318"/>
      <c r="JH54" s="318"/>
      <c r="JI54" s="318"/>
      <c r="JJ54" s="318"/>
      <c r="JK54" s="318"/>
      <c r="JL54" s="318"/>
      <c r="JM54" s="318"/>
      <c r="JN54" s="318"/>
      <c r="JO54" s="318"/>
      <c r="JP54" s="318"/>
      <c r="JQ54" s="318"/>
      <c r="JR54" s="318"/>
      <c r="JS54" s="318"/>
      <c r="JT54" s="318"/>
      <c r="JU54" s="318"/>
      <c r="JV54" s="318"/>
      <c r="JW54" s="318"/>
      <c r="JX54" s="318"/>
      <c r="JY54" s="318"/>
      <c r="JZ54" s="318"/>
      <c r="KA54" s="318"/>
      <c r="KB54" s="318"/>
      <c r="KC54" s="318"/>
      <c r="KD54" s="318"/>
      <c r="KE54" s="318"/>
      <c r="KF54" s="318"/>
      <c r="KG54" s="318"/>
      <c r="KH54" s="318"/>
      <c r="KI54" s="318"/>
      <c r="KJ54" s="318"/>
      <c r="KK54" s="318"/>
      <c r="KL54" s="318"/>
      <c r="KM54" s="318"/>
      <c r="KN54" s="318"/>
      <c r="KO54" s="318"/>
      <c r="KP54" s="318"/>
      <c r="KQ54" s="318"/>
      <c r="KR54" s="318"/>
      <c r="KS54" s="318"/>
      <c r="KT54" s="318"/>
      <c r="KU54" s="318"/>
      <c r="KV54" s="318"/>
      <c r="KW54" s="318"/>
      <c r="KX54" s="318"/>
      <c r="KY54" s="318"/>
      <c r="KZ54" s="318"/>
      <c r="LA54" s="318"/>
      <c r="LB54" s="318"/>
      <c r="LC54" s="318"/>
      <c r="LD54" s="318"/>
      <c r="LE54" s="318"/>
      <c r="LF54" s="318"/>
      <c r="LG54" s="318"/>
      <c r="LH54" s="318"/>
      <c r="LI54" s="318"/>
      <c r="LJ54" s="318"/>
      <c r="LK54" s="318"/>
      <c r="LL54" s="318"/>
      <c r="LM54" s="318"/>
      <c r="LN54" s="318"/>
      <c r="LO54" s="318"/>
      <c r="LP54" s="318"/>
      <c r="LQ54" s="318"/>
      <c r="LR54" s="318"/>
      <c r="LS54" s="318"/>
      <c r="LT54" s="318"/>
      <c r="LU54" s="318"/>
      <c r="LV54" s="318"/>
      <c r="LW54" s="318"/>
      <c r="LX54" s="318"/>
      <c r="LY54" s="318"/>
      <c r="LZ54" s="318"/>
      <c r="MA54" s="318"/>
      <c r="MB54" s="318"/>
      <c r="MC54" s="318"/>
      <c r="MD54" s="318"/>
      <c r="ME54" s="318"/>
      <c r="MF54" s="318"/>
      <c r="MG54" s="318"/>
      <c r="MH54" s="318"/>
      <c r="MI54" s="318"/>
      <c r="MJ54" s="318"/>
      <c r="MK54" s="318"/>
      <c r="ML54" s="318"/>
      <c r="MM54" s="318"/>
      <c r="MN54" s="318"/>
      <c r="MO54" s="318"/>
      <c r="MP54" s="318"/>
      <c r="MQ54" s="318"/>
      <c r="MR54" s="318"/>
      <c r="MS54" s="318"/>
      <c r="MT54" s="318"/>
      <c r="MU54" s="318"/>
      <c r="MV54" s="318"/>
      <c r="MW54" s="318"/>
      <c r="MX54" s="318"/>
      <c r="MY54" s="318"/>
      <c r="MZ54" s="318"/>
      <c r="NA54" s="318"/>
      <c r="NB54" s="318"/>
      <c r="NC54" s="318"/>
      <c r="ND54" s="318"/>
      <c r="NE54" s="318"/>
      <c r="NF54" s="318"/>
      <c r="NG54" s="318"/>
      <c r="NH54" s="318"/>
      <c r="NI54" s="318"/>
      <c r="NJ54" s="318"/>
      <c r="NK54" s="318"/>
      <c r="NL54" s="318"/>
      <c r="NM54" s="318"/>
      <c r="NN54" s="318"/>
      <c r="NO54" s="318"/>
      <c r="NP54" s="318"/>
      <c r="NQ54" s="318"/>
      <c r="NR54" s="318"/>
      <c r="NS54" s="318"/>
      <c r="NT54" s="318"/>
      <c r="NU54" s="318"/>
      <c r="NV54" s="318"/>
      <c r="NW54" s="318"/>
      <c r="NX54" s="318"/>
      <c r="NY54" s="318"/>
      <c r="NZ54" s="318"/>
      <c r="OA54" s="318"/>
      <c r="OB54" s="318"/>
      <c r="OC54" s="318"/>
      <c r="OD54" s="318"/>
      <c r="OE54" s="318"/>
      <c r="OF54" s="318"/>
      <c r="OG54" s="318"/>
      <c r="OH54" s="318"/>
      <c r="OI54" s="318"/>
      <c r="OJ54" s="318"/>
      <c r="OK54" s="318"/>
      <c r="OL54" s="318"/>
      <c r="OM54" s="318"/>
      <c r="ON54" s="318"/>
      <c r="OO54" s="318"/>
      <c r="OP54" s="318"/>
      <c r="OQ54" s="318"/>
      <c r="OR54" s="318"/>
      <c r="OS54" s="318"/>
      <c r="OT54" s="318"/>
      <c r="OU54" s="318"/>
      <c r="OV54" s="318"/>
      <c r="OW54" s="318"/>
      <c r="OX54" s="318"/>
      <c r="OY54" s="318"/>
      <c r="OZ54" s="318"/>
      <c r="PA54" s="318"/>
      <c r="PB54" s="318"/>
      <c r="PC54" s="318"/>
      <c r="PD54" s="318"/>
      <c r="PE54" s="318"/>
      <c r="PF54" s="318"/>
      <c r="PG54" s="318"/>
      <c r="PH54" s="318"/>
      <c r="PI54" s="318"/>
      <c r="PJ54" s="318"/>
      <c r="PK54" s="318"/>
      <c r="PL54" s="318"/>
      <c r="PM54" s="318"/>
      <c r="PN54" s="318"/>
      <c r="PO54" s="318"/>
      <c r="PP54" s="318"/>
      <c r="PQ54" s="318"/>
      <c r="PR54" s="318"/>
      <c r="PS54" s="318"/>
      <c r="PT54" s="318"/>
      <c r="PU54" s="318"/>
      <c r="PV54" s="318"/>
      <c r="PW54" s="318"/>
      <c r="PX54" s="318"/>
      <c r="PY54" s="318"/>
      <c r="PZ54" s="318"/>
      <c r="QA54" s="318"/>
      <c r="QB54" s="318"/>
      <c r="QC54" s="318"/>
      <c r="QD54" s="318"/>
      <c r="QE54" s="318"/>
      <c r="QF54" s="318"/>
      <c r="QG54" s="318"/>
      <c r="QH54" s="318"/>
      <c r="QI54" s="318"/>
      <c r="QJ54" s="318"/>
      <c r="QK54" s="318"/>
      <c r="QL54" s="318"/>
      <c r="QM54" s="318"/>
      <c r="QN54" s="318"/>
      <c r="QO54" s="318"/>
      <c r="QP54" s="318"/>
      <c r="QQ54" s="318"/>
      <c r="QR54" s="318"/>
      <c r="QS54" s="318"/>
      <c r="QT54" s="318"/>
      <c r="QU54" s="318"/>
      <c r="QV54" s="318"/>
      <c r="QW54" s="318"/>
      <c r="QX54" s="318"/>
      <c r="QY54" s="318"/>
      <c r="QZ54" s="318"/>
      <c r="RA54" s="318"/>
      <c r="RB54" s="318"/>
      <c r="RC54" s="318"/>
      <c r="RD54" s="318"/>
      <c r="RE54" s="318"/>
      <c r="RF54" s="318"/>
      <c r="RG54" s="318"/>
      <c r="RH54" s="318"/>
      <c r="RI54" s="318"/>
      <c r="RJ54" s="318"/>
      <c r="RK54" s="318"/>
      <c r="RL54" s="318"/>
      <c r="RM54" s="318"/>
      <c r="RN54" s="318"/>
      <c r="RO54" s="318"/>
      <c r="RP54" s="318"/>
      <c r="RQ54" s="318"/>
      <c r="RR54" s="318"/>
      <c r="RS54" s="318"/>
      <c r="RT54" s="318"/>
      <c r="RU54" s="318"/>
      <c r="RV54" s="318"/>
      <c r="RW54" s="318"/>
      <c r="RX54" s="318"/>
      <c r="RY54" s="318"/>
      <c r="RZ54" s="318"/>
      <c r="SA54" s="318"/>
      <c r="SB54" s="318"/>
      <c r="SC54" s="318"/>
      <c r="SD54" s="318"/>
      <c r="SE54" s="318"/>
      <c r="SF54" s="318"/>
      <c r="SG54" s="318"/>
      <c r="SH54" s="318"/>
      <c r="SI54" s="318"/>
      <c r="SJ54" s="318"/>
      <c r="SK54" s="318"/>
      <c r="SL54" s="318"/>
      <c r="SM54" s="318"/>
      <c r="SN54" s="318"/>
      <c r="SO54" s="318"/>
      <c r="SP54" s="318"/>
      <c r="SQ54" s="318"/>
      <c r="SR54" s="318"/>
      <c r="SS54" s="318"/>
      <c r="ST54" s="318"/>
      <c r="SU54" s="318"/>
      <c r="SV54" s="318"/>
      <c r="SW54" s="318"/>
      <c r="SX54" s="318"/>
      <c r="SY54" s="318"/>
      <c r="SZ54" s="318"/>
      <c r="TA54" s="318"/>
      <c r="TB54" s="318"/>
      <c r="TC54" s="318"/>
      <c r="TD54" s="318"/>
      <c r="TE54" s="318"/>
      <c r="TF54" s="318"/>
      <c r="TG54" s="318"/>
      <c r="TH54" s="318"/>
      <c r="TI54" s="318"/>
      <c r="TJ54" s="318"/>
      <c r="TK54" s="318"/>
      <c r="TL54" s="318"/>
      <c r="TM54" s="318"/>
      <c r="TN54" s="318"/>
      <c r="TO54" s="318"/>
      <c r="TP54" s="318"/>
      <c r="TQ54" s="318"/>
      <c r="TR54" s="318"/>
      <c r="TS54" s="318"/>
      <c r="TT54" s="318"/>
      <c r="TU54" s="318"/>
      <c r="TV54" s="318"/>
      <c r="TW54" s="318"/>
      <c r="TX54" s="318"/>
      <c r="TY54" s="318"/>
      <c r="TZ54" s="318"/>
      <c r="UA54" s="318"/>
      <c r="UB54" s="318"/>
      <c r="UC54" s="318"/>
      <c r="UD54" s="318"/>
      <c r="UE54" s="318"/>
      <c r="UF54" s="318"/>
      <c r="UG54" s="318"/>
      <c r="UH54" s="318"/>
      <c r="UI54" s="318"/>
      <c r="UJ54" s="318"/>
      <c r="UK54" s="318"/>
      <c r="UL54" s="318"/>
      <c r="UM54" s="318"/>
      <c r="UN54" s="318"/>
      <c r="UO54" s="318"/>
      <c r="UP54" s="318"/>
      <c r="UQ54" s="318"/>
      <c r="UR54" s="318"/>
      <c r="US54" s="318"/>
      <c r="UT54" s="318"/>
      <c r="UU54" s="318"/>
      <c r="UV54" s="318"/>
      <c r="UW54" s="318"/>
      <c r="UX54" s="318"/>
      <c r="UY54" s="318"/>
      <c r="UZ54" s="318"/>
      <c r="VA54" s="318"/>
      <c r="VB54" s="318"/>
      <c r="VC54" s="318"/>
      <c r="VD54" s="318"/>
      <c r="VE54" s="318"/>
      <c r="VF54" s="318"/>
      <c r="VG54" s="318"/>
      <c r="VH54" s="318"/>
      <c r="VI54" s="318"/>
      <c r="VJ54" s="318"/>
      <c r="VK54" s="318"/>
      <c r="VL54" s="318"/>
      <c r="VM54" s="318"/>
      <c r="VN54" s="318"/>
      <c r="VO54" s="318"/>
      <c r="VP54" s="318"/>
      <c r="VQ54" s="318"/>
      <c r="VR54" s="318"/>
      <c r="VS54" s="318"/>
      <c r="VT54" s="318"/>
      <c r="VU54" s="318"/>
      <c r="VV54" s="318"/>
      <c r="VW54" s="318"/>
      <c r="VX54" s="318"/>
      <c r="VY54" s="318"/>
      <c r="VZ54" s="318"/>
      <c r="WA54" s="318"/>
      <c r="WB54" s="318"/>
      <c r="WC54" s="318"/>
      <c r="WD54" s="318"/>
      <c r="WE54" s="318"/>
      <c r="WF54" s="318"/>
      <c r="WG54" s="318"/>
      <c r="WH54" s="318"/>
      <c r="WI54" s="318"/>
      <c r="WJ54" s="318"/>
      <c r="WK54" s="318"/>
      <c r="WL54" s="318"/>
      <c r="WM54" s="318"/>
      <c r="WN54" s="318"/>
      <c r="WO54" s="318"/>
      <c r="WP54" s="318"/>
      <c r="WQ54" s="318"/>
      <c r="WR54" s="318"/>
      <c r="WS54" s="318"/>
      <c r="WT54" s="318"/>
      <c r="WU54" s="318"/>
      <c r="WV54" s="318"/>
      <c r="WW54" s="318"/>
      <c r="WX54" s="318"/>
      <c r="WY54" s="318"/>
      <c r="WZ54" s="318"/>
      <c r="XA54" s="318"/>
      <c r="XB54" s="318"/>
      <c r="XC54" s="318"/>
      <c r="XD54" s="318"/>
      <c r="XE54" s="318"/>
      <c r="XF54" s="318"/>
      <c r="XG54" s="318"/>
      <c r="XH54" s="318"/>
      <c r="XI54" s="318"/>
      <c r="XJ54" s="318"/>
      <c r="XK54" s="318"/>
      <c r="XL54" s="318"/>
      <c r="XM54" s="318"/>
      <c r="XN54" s="318"/>
      <c r="XO54" s="318"/>
      <c r="XP54" s="318"/>
      <c r="XQ54" s="318"/>
      <c r="XR54" s="318"/>
      <c r="XS54" s="318"/>
      <c r="XT54" s="318"/>
      <c r="XU54" s="318"/>
      <c r="XV54" s="318"/>
      <c r="XW54" s="318"/>
      <c r="XX54" s="318"/>
      <c r="XY54" s="318"/>
      <c r="XZ54" s="318"/>
      <c r="YA54" s="318"/>
      <c r="YB54" s="318"/>
      <c r="YC54" s="318"/>
      <c r="YD54" s="318"/>
      <c r="YE54" s="318"/>
      <c r="YF54" s="318"/>
      <c r="YG54" s="318"/>
      <c r="YH54" s="318"/>
      <c r="YI54" s="318"/>
      <c r="YJ54" s="318"/>
      <c r="YK54" s="318"/>
      <c r="YL54" s="318"/>
      <c r="YM54" s="318"/>
      <c r="YN54" s="318"/>
      <c r="YO54" s="318"/>
      <c r="YP54" s="318"/>
      <c r="YQ54" s="318"/>
      <c r="YR54" s="318"/>
      <c r="YS54" s="318"/>
      <c r="YT54" s="318"/>
      <c r="YU54" s="318"/>
      <c r="YV54" s="318"/>
      <c r="YW54" s="318"/>
      <c r="YX54" s="318"/>
      <c r="YY54" s="318"/>
      <c r="YZ54" s="318"/>
      <c r="ZA54" s="318"/>
      <c r="ZB54" s="318"/>
      <c r="ZC54" s="318"/>
      <c r="ZD54" s="318"/>
      <c r="ZE54" s="318"/>
      <c r="ZF54" s="318"/>
      <c r="ZG54" s="318"/>
      <c r="ZH54" s="318"/>
      <c r="ZI54" s="318"/>
      <c r="ZJ54" s="318"/>
      <c r="ZK54" s="318"/>
      <c r="ZL54" s="318"/>
      <c r="ZM54" s="318"/>
      <c r="ZN54" s="318"/>
      <c r="ZO54" s="318"/>
      <c r="ZP54" s="318"/>
      <c r="ZQ54" s="318"/>
      <c r="ZR54" s="318"/>
      <c r="ZS54" s="318"/>
      <c r="ZT54" s="318"/>
      <c r="ZU54" s="318"/>
      <c r="ZV54" s="318"/>
      <c r="ZW54" s="318"/>
      <c r="ZX54" s="318"/>
      <c r="ZY54" s="318"/>
      <c r="ZZ54" s="318"/>
      <c r="AAA54" s="318"/>
      <c r="AAB54" s="318"/>
      <c r="AAC54" s="318"/>
      <c r="AAD54" s="318"/>
      <c r="AAE54" s="318"/>
      <c r="AAF54" s="318"/>
      <c r="AAG54" s="318"/>
      <c r="AAH54" s="318"/>
      <c r="AAI54" s="318"/>
      <c r="AAJ54" s="318"/>
      <c r="AAK54" s="318"/>
      <c r="AAL54" s="318"/>
      <c r="AAM54" s="318"/>
      <c r="AAN54" s="318"/>
      <c r="AAO54" s="318"/>
      <c r="AAP54" s="318"/>
      <c r="AAQ54" s="318"/>
      <c r="AAR54" s="318"/>
      <c r="AAS54" s="318"/>
      <c r="AAT54" s="318"/>
      <c r="AAU54" s="318"/>
      <c r="AAV54" s="318"/>
      <c r="AAW54" s="318"/>
      <c r="AAX54" s="318"/>
      <c r="AAY54" s="318"/>
      <c r="AAZ54" s="318"/>
      <c r="ABA54" s="318"/>
      <c r="ABB54" s="318"/>
      <c r="ABC54" s="318"/>
      <c r="ABD54" s="318"/>
      <c r="ABE54" s="318"/>
      <c r="ABF54" s="318"/>
      <c r="ABG54" s="318"/>
      <c r="ABH54" s="318"/>
      <c r="ABI54" s="318"/>
      <c r="ABJ54" s="318"/>
      <c r="ABK54" s="318"/>
      <c r="ABL54" s="318"/>
      <c r="ABM54" s="318"/>
      <c r="ABN54" s="318"/>
      <c r="ABO54" s="318"/>
      <c r="ABP54" s="318"/>
      <c r="ABQ54" s="318"/>
      <c r="ABR54" s="318"/>
      <c r="ABS54" s="318"/>
      <c r="ABT54" s="318"/>
      <c r="ABU54" s="318"/>
      <c r="ABV54" s="318"/>
      <c r="ABW54" s="318"/>
      <c r="ABX54" s="318"/>
      <c r="ABY54" s="318"/>
      <c r="ABZ54" s="318"/>
      <c r="ACA54" s="318"/>
      <c r="ACB54" s="318"/>
      <c r="ACC54" s="318"/>
      <c r="ACD54" s="318"/>
      <c r="ACE54" s="318"/>
      <c r="ACF54" s="318"/>
      <c r="ACG54" s="318"/>
      <c r="ACH54" s="318"/>
      <c r="ACI54" s="318"/>
      <c r="ACJ54" s="318"/>
      <c r="ACK54" s="318"/>
      <c r="ACL54" s="318"/>
      <c r="ACM54" s="318"/>
      <c r="ACN54" s="318"/>
      <c r="ACO54" s="318"/>
      <c r="ACP54" s="318"/>
      <c r="ACQ54" s="318"/>
      <c r="ACR54" s="318"/>
      <c r="ACS54" s="318"/>
      <c r="ACT54" s="318"/>
      <c r="ACU54" s="318"/>
      <c r="ACV54" s="318"/>
      <c r="ACW54" s="318"/>
      <c r="ACX54" s="318"/>
      <c r="ACY54" s="318"/>
      <c r="ACZ54" s="318"/>
      <c r="ADA54" s="318"/>
      <c r="ADB54" s="318"/>
      <c r="ADC54" s="318"/>
      <c r="ADD54" s="318"/>
      <c r="ADE54" s="318"/>
      <c r="ADF54" s="318"/>
      <c r="ADG54" s="318"/>
      <c r="ADH54" s="318"/>
      <c r="ADI54" s="318"/>
      <c r="ADJ54" s="318"/>
      <c r="ADK54" s="318"/>
      <c r="ADL54" s="318"/>
      <c r="ADM54" s="318"/>
      <c r="ADN54" s="318"/>
      <c r="ADO54" s="318"/>
      <c r="ADP54" s="318"/>
      <c r="ADQ54" s="318"/>
      <c r="ADR54" s="318"/>
      <c r="ADS54" s="318"/>
      <c r="ADT54" s="318"/>
      <c r="ADU54" s="318"/>
      <c r="ADV54" s="318"/>
      <c r="ADW54" s="318"/>
      <c r="ADX54" s="318"/>
      <c r="ADY54" s="318"/>
      <c r="ADZ54" s="318"/>
      <c r="AEA54" s="318"/>
      <c r="AEB54" s="318"/>
      <c r="AEC54" s="318"/>
      <c r="AED54" s="318"/>
      <c r="AEE54" s="318"/>
      <c r="AEF54" s="318"/>
      <c r="AEG54" s="318"/>
      <c r="AEH54" s="318"/>
      <c r="AEI54" s="318"/>
      <c r="AEJ54" s="318"/>
      <c r="AEK54" s="318"/>
      <c r="AEL54" s="318"/>
      <c r="AEM54" s="318"/>
      <c r="AEN54" s="318"/>
      <c r="AEO54" s="318"/>
      <c r="AEP54" s="318"/>
      <c r="AEQ54" s="318"/>
      <c r="AER54" s="318"/>
      <c r="AES54" s="318"/>
      <c r="AET54" s="318"/>
      <c r="AEU54" s="318"/>
      <c r="AEV54" s="318"/>
      <c r="AEW54" s="318"/>
      <c r="AEX54" s="318"/>
      <c r="AEY54" s="318"/>
      <c r="AEZ54" s="318"/>
      <c r="AFA54" s="318"/>
      <c r="AFB54" s="318"/>
      <c r="AFC54" s="318"/>
      <c r="AFD54" s="318"/>
      <c r="AFE54" s="318"/>
      <c r="AFF54" s="318"/>
      <c r="AFG54" s="318"/>
      <c r="AFH54" s="318"/>
      <c r="AFI54" s="318"/>
      <c r="AFJ54" s="318"/>
      <c r="AFK54" s="318"/>
      <c r="AFL54" s="318"/>
      <c r="AFM54" s="318"/>
      <c r="AFN54" s="318"/>
      <c r="AFO54" s="318"/>
      <c r="AFP54" s="318"/>
      <c r="AFQ54" s="318"/>
      <c r="AFR54" s="318"/>
      <c r="AFS54" s="318"/>
      <c r="AFT54" s="318"/>
      <c r="AFU54" s="318"/>
      <c r="AFV54" s="318"/>
      <c r="AFW54" s="318"/>
      <c r="AFX54" s="318"/>
      <c r="AFY54" s="318"/>
      <c r="AFZ54" s="318"/>
      <c r="AGA54" s="318"/>
      <c r="AGB54" s="318"/>
      <c r="AGC54" s="318"/>
      <c r="AGD54" s="318"/>
      <c r="AGE54" s="318"/>
      <c r="AGF54" s="318"/>
      <c r="AGG54" s="318"/>
      <c r="AGH54" s="318"/>
      <c r="AGI54" s="318"/>
      <c r="AGJ54" s="318"/>
      <c r="AGK54" s="318"/>
      <c r="AGL54" s="318"/>
      <c r="AGM54" s="318"/>
      <c r="AGN54" s="318"/>
      <c r="AGO54" s="318"/>
      <c r="AGP54" s="318"/>
      <c r="AGQ54" s="318"/>
      <c r="AGR54" s="318"/>
      <c r="AGS54" s="318"/>
      <c r="AGT54" s="318"/>
      <c r="AGU54" s="318"/>
      <c r="AGV54" s="318"/>
      <c r="AGW54" s="318"/>
      <c r="AGX54" s="318"/>
      <c r="AGY54" s="318"/>
      <c r="AGZ54" s="318"/>
      <c r="AHA54" s="318"/>
      <c r="AHB54" s="318"/>
      <c r="AHC54" s="318"/>
      <c r="AHD54" s="318"/>
      <c r="AHE54" s="318"/>
      <c r="AHF54" s="318"/>
      <c r="AHG54" s="318"/>
      <c r="AHH54" s="318"/>
      <c r="AHI54" s="318"/>
      <c r="AHJ54" s="318"/>
      <c r="AHK54" s="318"/>
      <c r="AHL54" s="318"/>
      <c r="AHM54" s="318"/>
      <c r="AHN54" s="318"/>
      <c r="AHO54" s="318"/>
      <c r="AHP54" s="318"/>
      <c r="AHQ54" s="318"/>
      <c r="AHR54" s="318"/>
      <c r="AHS54" s="318"/>
      <c r="AHT54" s="318"/>
      <c r="AHU54" s="318"/>
      <c r="AHV54" s="318"/>
      <c r="AHW54" s="318"/>
      <c r="AHX54" s="318"/>
      <c r="AHY54" s="318"/>
      <c r="AHZ54" s="318"/>
      <c r="AIA54" s="318"/>
      <c r="AIB54" s="318"/>
      <c r="AIC54" s="318"/>
      <c r="AID54" s="318"/>
      <c r="AIE54" s="318"/>
      <c r="AIF54" s="318"/>
      <c r="AIG54" s="318"/>
      <c r="AIH54" s="318"/>
      <c r="AII54" s="318"/>
      <c r="AIJ54" s="318"/>
      <c r="AIK54" s="318"/>
      <c r="AIL54" s="318"/>
      <c r="AIM54" s="318"/>
      <c r="AIN54" s="318"/>
      <c r="AIO54" s="318"/>
      <c r="AIP54" s="318"/>
      <c r="AIQ54" s="318"/>
      <c r="AIR54" s="318"/>
      <c r="AIS54" s="318"/>
      <c r="AIT54" s="318"/>
      <c r="AIU54" s="318"/>
      <c r="AIV54" s="318"/>
      <c r="AIW54" s="318"/>
      <c r="AIX54" s="318"/>
      <c r="AIY54" s="318"/>
      <c r="AIZ54" s="318"/>
      <c r="AJA54" s="318"/>
      <c r="AJB54" s="318"/>
      <c r="AJC54" s="318"/>
      <c r="AJD54" s="318"/>
      <c r="AJE54" s="318"/>
      <c r="AJF54" s="318"/>
      <c r="AJG54" s="318"/>
      <c r="AJH54" s="318"/>
      <c r="AJI54" s="318"/>
      <c r="AJJ54" s="318"/>
      <c r="AJK54" s="318"/>
      <c r="AJL54" s="318"/>
      <c r="AJM54" s="318"/>
      <c r="AJN54" s="318"/>
      <c r="AJO54" s="318"/>
      <c r="AJP54" s="318"/>
      <c r="AJQ54" s="318"/>
      <c r="AJR54" s="318"/>
      <c r="AJS54" s="318"/>
      <c r="AJT54" s="318"/>
      <c r="AJU54" s="318"/>
      <c r="AJV54" s="318"/>
      <c r="AJW54" s="318"/>
      <c r="AJX54" s="318"/>
      <c r="AJY54" s="318"/>
      <c r="AJZ54" s="318"/>
      <c r="AKA54" s="318"/>
      <c r="AKB54" s="318"/>
      <c r="AKC54" s="318"/>
      <c r="AKD54" s="318"/>
      <c r="AKE54" s="318"/>
      <c r="AKF54" s="318"/>
      <c r="AKG54" s="318"/>
      <c r="AKH54" s="318"/>
      <c r="AKI54" s="318"/>
      <c r="AKJ54" s="318"/>
      <c r="AKK54" s="318"/>
      <c r="AKL54" s="318"/>
      <c r="AKM54" s="318"/>
      <c r="AKN54" s="318"/>
      <c r="AKO54" s="318"/>
      <c r="AKP54" s="318"/>
      <c r="AKQ54" s="318"/>
      <c r="AKR54" s="318"/>
      <c r="AKS54" s="318"/>
      <c r="AKT54" s="318"/>
      <c r="AKU54" s="318"/>
      <c r="AKV54" s="318"/>
      <c r="AKW54" s="318"/>
      <c r="AKX54" s="318"/>
      <c r="AKY54" s="318"/>
      <c r="AKZ54" s="318"/>
      <c r="ALA54" s="318"/>
      <c r="ALB54" s="318"/>
      <c r="ALC54" s="318"/>
      <c r="ALD54" s="318"/>
      <c r="ALE54" s="318"/>
      <c r="ALF54" s="318"/>
      <c r="ALG54" s="318"/>
      <c r="ALH54" s="318"/>
      <c r="ALI54" s="318"/>
      <c r="ALJ54" s="318"/>
      <c r="ALK54" s="318"/>
      <c r="ALL54" s="318"/>
      <c r="ALM54" s="318"/>
      <c r="ALN54" s="318"/>
      <c r="ALO54" s="318"/>
      <c r="ALP54" s="318"/>
      <c r="ALQ54" s="318"/>
      <c r="ALR54" s="318"/>
      <c r="ALS54" s="318"/>
      <c r="ALT54" s="318"/>
      <c r="ALU54" s="318"/>
      <c r="ALV54" s="318"/>
      <c r="ALW54" s="318"/>
    </row>
    <row r="55" spans="1:1011" s="321" customFormat="1" ht="31.5">
      <c r="A55" s="338" t="s">
        <v>1563</v>
      </c>
      <c r="B55" s="324"/>
      <c r="C55" s="324"/>
      <c r="D55" s="325">
        <f t="shared" si="7"/>
        <v>0</v>
      </c>
      <c r="E55" s="328" t="e">
        <f t="shared" si="5"/>
        <v>#DIV/0!</v>
      </c>
      <c r="F55" s="466"/>
      <c r="G55" s="466"/>
      <c r="H55" s="318"/>
      <c r="I55" s="338" t="s">
        <v>1563</v>
      </c>
      <c r="J55" s="327"/>
      <c r="K55" s="328" t="e">
        <f t="shared" si="3"/>
        <v>#DIV/0!</v>
      </c>
      <c r="L55" s="466"/>
      <c r="M55" s="466"/>
      <c r="O55" s="339" t="s">
        <v>1566</v>
      </c>
      <c r="P55" s="340">
        <f>P48+P54</f>
        <v>0</v>
      </c>
      <c r="Q55" s="341" t="e">
        <f>ROUND(P55,0)/$P$64</f>
        <v>#DIV/0!</v>
      </c>
      <c r="R55" s="468"/>
      <c r="S55" s="46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c r="AS55" s="318"/>
      <c r="AT55" s="318"/>
      <c r="AU55" s="318"/>
      <c r="AV55" s="318"/>
      <c r="AW55" s="318"/>
      <c r="AX55" s="318"/>
      <c r="AY55" s="318"/>
      <c r="AZ55" s="318"/>
      <c r="BA55" s="318"/>
      <c r="BB55" s="318"/>
      <c r="BC55" s="318"/>
      <c r="BD55" s="318"/>
      <c r="BE55" s="318"/>
      <c r="BF55" s="318"/>
      <c r="BG55" s="318"/>
      <c r="BH55" s="318"/>
      <c r="BI55" s="318"/>
      <c r="BJ55" s="318"/>
      <c r="BK55" s="318"/>
      <c r="BL55" s="318"/>
      <c r="BM55" s="318"/>
      <c r="BN55" s="318"/>
      <c r="BO55" s="318"/>
      <c r="BP55" s="318"/>
      <c r="BQ55" s="318"/>
      <c r="BR55" s="318"/>
      <c r="BS55" s="318"/>
      <c r="BT55" s="318"/>
      <c r="BU55" s="318"/>
      <c r="BV55" s="318"/>
      <c r="BW55" s="318"/>
      <c r="BX55" s="318"/>
      <c r="BY55" s="318"/>
      <c r="BZ55" s="318"/>
      <c r="CA55" s="318"/>
      <c r="CB55" s="318"/>
      <c r="CC55" s="318"/>
      <c r="CD55" s="318"/>
      <c r="CE55" s="318"/>
      <c r="CF55" s="318"/>
      <c r="CG55" s="318"/>
      <c r="CH55" s="318"/>
      <c r="CI55" s="318"/>
      <c r="CJ55" s="318"/>
      <c r="CK55" s="318"/>
      <c r="CL55" s="318"/>
      <c r="CM55" s="318"/>
      <c r="CN55" s="318"/>
      <c r="CO55" s="318"/>
      <c r="CP55" s="318"/>
      <c r="CQ55" s="318"/>
      <c r="CR55" s="318"/>
      <c r="CS55" s="318"/>
      <c r="CT55" s="318"/>
      <c r="CU55" s="318"/>
      <c r="CV55" s="318"/>
      <c r="CW55" s="318"/>
      <c r="CX55" s="318"/>
      <c r="CY55" s="318"/>
      <c r="CZ55" s="318"/>
      <c r="DA55" s="318"/>
      <c r="DB55" s="318"/>
      <c r="DC55" s="318"/>
      <c r="DD55" s="318"/>
      <c r="DE55" s="318"/>
      <c r="DF55" s="318"/>
      <c r="DG55" s="318"/>
      <c r="DH55" s="318"/>
      <c r="DI55" s="318"/>
      <c r="DJ55" s="318"/>
      <c r="DK55" s="318"/>
      <c r="DL55" s="318"/>
      <c r="DM55" s="318"/>
      <c r="DN55" s="318"/>
      <c r="DO55" s="318"/>
      <c r="DP55" s="318"/>
      <c r="DQ55" s="318"/>
      <c r="DR55" s="318"/>
      <c r="DS55" s="318"/>
      <c r="DT55" s="318"/>
      <c r="DU55" s="318"/>
      <c r="DV55" s="318"/>
      <c r="DW55" s="318"/>
      <c r="DX55" s="318"/>
      <c r="DY55" s="318"/>
      <c r="DZ55" s="318"/>
      <c r="EA55" s="318"/>
      <c r="EB55" s="318"/>
      <c r="EC55" s="318"/>
      <c r="ED55" s="318"/>
      <c r="EE55" s="318"/>
      <c r="EF55" s="318"/>
      <c r="EG55" s="318"/>
      <c r="EH55" s="318"/>
      <c r="EI55" s="318"/>
      <c r="EJ55" s="318"/>
      <c r="EK55" s="318"/>
      <c r="EL55" s="318"/>
      <c r="EM55" s="318"/>
      <c r="EN55" s="318"/>
      <c r="EO55" s="318"/>
      <c r="EP55" s="318"/>
      <c r="EQ55" s="318"/>
      <c r="ER55" s="318"/>
      <c r="ES55" s="318"/>
      <c r="ET55" s="318"/>
      <c r="EU55" s="318"/>
      <c r="EV55" s="318"/>
      <c r="EW55" s="318"/>
      <c r="EX55" s="318"/>
      <c r="EY55" s="318"/>
      <c r="EZ55" s="318"/>
      <c r="FA55" s="318"/>
      <c r="FB55" s="318"/>
      <c r="FC55" s="318"/>
      <c r="FD55" s="318"/>
      <c r="FE55" s="318"/>
      <c r="FF55" s="318"/>
      <c r="FG55" s="318"/>
      <c r="FH55" s="318"/>
      <c r="FI55" s="318"/>
      <c r="FJ55" s="318"/>
      <c r="FK55" s="318"/>
      <c r="FL55" s="318"/>
      <c r="FM55" s="318"/>
      <c r="FN55" s="318"/>
      <c r="FO55" s="318"/>
      <c r="FP55" s="318"/>
      <c r="FQ55" s="318"/>
      <c r="FR55" s="318"/>
      <c r="FS55" s="318"/>
      <c r="FT55" s="318"/>
      <c r="FU55" s="318"/>
      <c r="FV55" s="318"/>
      <c r="FW55" s="318"/>
      <c r="FX55" s="318"/>
      <c r="FY55" s="318"/>
      <c r="FZ55" s="318"/>
      <c r="GA55" s="318"/>
      <c r="GB55" s="318"/>
      <c r="GC55" s="318"/>
      <c r="GD55" s="318"/>
      <c r="GE55" s="318"/>
      <c r="GF55" s="318"/>
      <c r="GG55" s="318"/>
      <c r="GH55" s="318"/>
      <c r="GI55" s="318"/>
      <c r="GJ55" s="318"/>
      <c r="GK55" s="318"/>
      <c r="GL55" s="318"/>
      <c r="GM55" s="318"/>
      <c r="GN55" s="318"/>
      <c r="GO55" s="318"/>
      <c r="GP55" s="318"/>
      <c r="GQ55" s="318"/>
      <c r="GR55" s="318"/>
      <c r="GS55" s="318"/>
      <c r="GT55" s="318"/>
      <c r="GU55" s="318"/>
      <c r="GV55" s="318"/>
      <c r="GW55" s="318"/>
      <c r="GX55" s="318"/>
      <c r="GY55" s="318"/>
      <c r="GZ55" s="318"/>
      <c r="HA55" s="318"/>
      <c r="HB55" s="318"/>
      <c r="HC55" s="318"/>
      <c r="HD55" s="318"/>
      <c r="HE55" s="318"/>
      <c r="HF55" s="318"/>
      <c r="HG55" s="318"/>
      <c r="HH55" s="318"/>
      <c r="HI55" s="318"/>
      <c r="HJ55" s="318"/>
      <c r="HK55" s="318"/>
      <c r="HL55" s="318"/>
      <c r="HM55" s="318"/>
      <c r="HN55" s="318"/>
      <c r="HO55" s="318"/>
      <c r="HP55" s="318"/>
      <c r="HQ55" s="318"/>
      <c r="HR55" s="318"/>
      <c r="HS55" s="318"/>
      <c r="HT55" s="318"/>
      <c r="HU55" s="318"/>
      <c r="HV55" s="318"/>
      <c r="HW55" s="318"/>
      <c r="HX55" s="318"/>
      <c r="HY55" s="318"/>
      <c r="HZ55" s="318"/>
      <c r="IA55" s="318"/>
      <c r="IB55" s="318"/>
      <c r="IC55" s="318"/>
      <c r="ID55" s="318"/>
      <c r="IE55" s="318"/>
      <c r="IF55" s="318"/>
      <c r="IG55" s="318"/>
      <c r="IH55" s="318"/>
      <c r="II55" s="318"/>
      <c r="IJ55" s="318"/>
      <c r="IK55" s="318"/>
      <c r="IL55" s="318"/>
      <c r="IM55" s="318"/>
      <c r="IN55" s="318"/>
      <c r="IO55" s="318"/>
      <c r="IP55" s="318"/>
      <c r="IQ55" s="318"/>
      <c r="IR55" s="318"/>
      <c r="IS55" s="318"/>
      <c r="IT55" s="318"/>
      <c r="IU55" s="318"/>
      <c r="IV55" s="318"/>
      <c r="IW55" s="318"/>
      <c r="IX55" s="318"/>
      <c r="IY55" s="318"/>
      <c r="IZ55" s="318"/>
      <c r="JA55" s="318"/>
      <c r="JB55" s="318"/>
      <c r="JC55" s="318"/>
      <c r="JD55" s="318"/>
      <c r="JE55" s="318"/>
      <c r="JF55" s="318"/>
      <c r="JG55" s="318"/>
      <c r="JH55" s="318"/>
      <c r="JI55" s="318"/>
      <c r="JJ55" s="318"/>
      <c r="JK55" s="318"/>
      <c r="JL55" s="318"/>
      <c r="JM55" s="318"/>
      <c r="JN55" s="318"/>
      <c r="JO55" s="318"/>
      <c r="JP55" s="318"/>
      <c r="JQ55" s="318"/>
      <c r="JR55" s="318"/>
      <c r="JS55" s="318"/>
      <c r="JT55" s="318"/>
      <c r="JU55" s="318"/>
      <c r="JV55" s="318"/>
      <c r="JW55" s="318"/>
      <c r="JX55" s="318"/>
      <c r="JY55" s="318"/>
      <c r="JZ55" s="318"/>
      <c r="KA55" s="318"/>
      <c r="KB55" s="318"/>
      <c r="KC55" s="318"/>
      <c r="KD55" s="318"/>
      <c r="KE55" s="318"/>
      <c r="KF55" s="318"/>
      <c r="KG55" s="318"/>
      <c r="KH55" s="318"/>
      <c r="KI55" s="318"/>
      <c r="KJ55" s="318"/>
      <c r="KK55" s="318"/>
      <c r="KL55" s="318"/>
      <c r="KM55" s="318"/>
      <c r="KN55" s="318"/>
      <c r="KO55" s="318"/>
      <c r="KP55" s="318"/>
      <c r="KQ55" s="318"/>
      <c r="KR55" s="318"/>
      <c r="KS55" s="318"/>
      <c r="KT55" s="318"/>
      <c r="KU55" s="318"/>
      <c r="KV55" s="318"/>
      <c r="KW55" s="318"/>
      <c r="KX55" s="318"/>
      <c r="KY55" s="318"/>
      <c r="KZ55" s="318"/>
      <c r="LA55" s="318"/>
      <c r="LB55" s="318"/>
      <c r="LC55" s="318"/>
      <c r="LD55" s="318"/>
      <c r="LE55" s="318"/>
      <c r="LF55" s="318"/>
      <c r="LG55" s="318"/>
      <c r="LH55" s="318"/>
      <c r="LI55" s="318"/>
      <c r="LJ55" s="318"/>
      <c r="LK55" s="318"/>
      <c r="LL55" s="318"/>
      <c r="LM55" s="318"/>
      <c r="LN55" s="318"/>
      <c r="LO55" s="318"/>
      <c r="LP55" s="318"/>
      <c r="LQ55" s="318"/>
      <c r="LR55" s="318"/>
      <c r="LS55" s="318"/>
      <c r="LT55" s="318"/>
      <c r="LU55" s="318"/>
      <c r="LV55" s="318"/>
      <c r="LW55" s="318"/>
      <c r="LX55" s="318"/>
      <c r="LY55" s="318"/>
      <c r="LZ55" s="318"/>
      <c r="MA55" s="318"/>
      <c r="MB55" s="318"/>
      <c r="MC55" s="318"/>
      <c r="MD55" s="318"/>
      <c r="ME55" s="318"/>
      <c r="MF55" s="318"/>
      <c r="MG55" s="318"/>
      <c r="MH55" s="318"/>
      <c r="MI55" s="318"/>
      <c r="MJ55" s="318"/>
      <c r="MK55" s="318"/>
      <c r="ML55" s="318"/>
      <c r="MM55" s="318"/>
      <c r="MN55" s="318"/>
      <c r="MO55" s="318"/>
      <c r="MP55" s="318"/>
      <c r="MQ55" s="318"/>
      <c r="MR55" s="318"/>
      <c r="MS55" s="318"/>
      <c r="MT55" s="318"/>
      <c r="MU55" s="318"/>
      <c r="MV55" s="318"/>
      <c r="MW55" s="318"/>
      <c r="MX55" s="318"/>
      <c r="MY55" s="318"/>
      <c r="MZ55" s="318"/>
      <c r="NA55" s="318"/>
      <c r="NB55" s="318"/>
      <c r="NC55" s="318"/>
      <c r="ND55" s="318"/>
      <c r="NE55" s="318"/>
      <c r="NF55" s="318"/>
      <c r="NG55" s="318"/>
      <c r="NH55" s="318"/>
      <c r="NI55" s="318"/>
      <c r="NJ55" s="318"/>
      <c r="NK55" s="318"/>
      <c r="NL55" s="318"/>
      <c r="NM55" s="318"/>
      <c r="NN55" s="318"/>
      <c r="NO55" s="318"/>
      <c r="NP55" s="318"/>
      <c r="NQ55" s="318"/>
      <c r="NR55" s="318"/>
      <c r="NS55" s="318"/>
      <c r="NT55" s="318"/>
      <c r="NU55" s="318"/>
      <c r="NV55" s="318"/>
      <c r="NW55" s="318"/>
      <c r="NX55" s="318"/>
      <c r="NY55" s="318"/>
      <c r="NZ55" s="318"/>
      <c r="OA55" s="318"/>
      <c r="OB55" s="318"/>
      <c r="OC55" s="318"/>
      <c r="OD55" s="318"/>
      <c r="OE55" s="318"/>
      <c r="OF55" s="318"/>
      <c r="OG55" s="318"/>
      <c r="OH55" s="318"/>
      <c r="OI55" s="318"/>
      <c r="OJ55" s="318"/>
      <c r="OK55" s="318"/>
      <c r="OL55" s="318"/>
      <c r="OM55" s="318"/>
      <c r="ON55" s="318"/>
      <c r="OO55" s="318"/>
      <c r="OP55" s="318"/>
      <c r="OQ55" s="318"/>
      <c r="OR55" s="318"/>
      <c r="OS55" s="318"/>
      <c r="OT55" s="318"/>
      <c r="OU55" s="318"/>
      <c r="OV55" s="318"/>
      <c r="OW55" s="318"/>
      <c r="OX55" s="318"/>
      <c r="OY55" s="318"/>
      <c r="OZ55" s="318"/>
      <c r="PA55" s="318"/>
      <c r="PB55" s="318"/>
      <c r="PC55" s="318"/>
      <c r="PD55" s="318"/>
      <c r="PE55" s="318"/>
      <c r="PF55" s="318"/>
      <c r="PG55" s="318"/>
      <c r="PH55" s="318"/>
      <c r="PI55" s="318"/>
      <c r="PJ55" s="318"/>
      <c r="PK55" s="318"/>
      <c r="PL55" s="318"/>
      <c r="PM55" s="318"/>
      <c r="PN55" s="318"/>
      <c r="PO55" s="318"/>
      <c r="PP55" s="318"/>
      <c r="PQ55" s="318"/>
      <c r="PR55" s="318"/>
      <c r="PS55" s="318"/>
      <c r="PT55" s="318"/>
      <c r="PU55" s="318"/>
      <c r="PV55" s="318"/>
      <c r="PW55" s="318"/>
      <c r="PX55" s="318"/>
      <c r="PY55" s="318"/>
      <c r="PZ55" s="318"/>
      <c r="QA55" s="318"/>
      <c r="QB55" s="318"/>
      <c r="QC55" s="318"/>
      <c r="QD55" s="318"/>
      <c r="QE55" s="318"/>
      <c r="QF55" s="318"/>
      <c r="QG55" s="318"/>
      <c r="QH55" s="318"/>
      <c r="QI55" s="318"/>
      <c r="QJ55" s="318"/>
      <c r="QK55" s="318"/>
      <c r="QL55" s="318"/>
      <c r="QM55" s="318"/>
      <c r="QN55" s="318"/>
      <c r="QO55" s="318"/>
      <c r="QP55" s="318"/>
      <c r="QQ55" s="318"/>
      <c r="QR55" s="318"/>
      <c r="QS55" s="318"/>
      <c r="QT55" s="318"/>
      <c r="QU55" s="318"/>
      <c r="QV55" s="318"/>
      <c r="QW55" s="318"/>
      <c r="QX55" s="318"/>
      <c r="QY55" s="318"/>
      <c r="QZ55" s="318"/>
      <c r="RA55" s="318"/>
      <c r="RB55" s="318"/>
      <c r="RC55" s="318"/>
      <c r="RD55" s="318"/>
      <c r="RE55" s="318"/>
      <c r="RF55" s="318"/>
      <c r="RG55" s="318"/>
      <c r="RH55" s="318"/>
      <c r="RI55" s="318"/>
      <c r="RJ55" s="318"/>
      <c r="RK55" s="318"/>
      <c r="RL55" s="318"/>
      <c r="RM55" s="318"/>
      <c r="RN55" s="318"/>
      <c r="RO55" s="318"/>
      <c r="RP55" s="318"/>
      <c r="RQ55" s="318"/>
      <c r="RR55" s="318"/>
      <c r="RS55" s="318"/>
      <c r="RT55" s="318"/>
      <c r="RU55" s="318"/>
      <c r="RV55" s="318"/>
      <c r="RW55" s="318"/>
      <c r="RX55" s="318"/>
      <c r="RY55" s="318"/>
      <c r="RZ55" s="318"/>
      <c r="SA55" s="318"/>
      <c r="SB55" s="318"/>
      <c r="SC55" s="318"/>
      <c r="SD55" s="318"/>
      <c r="SE55" s="318"/>
      <c r="SF55" s="318"/>
      <c r="SG55" s="318"/>
      <c r="SH55" s="318"/>
      <c r="SI55" s="318"/>
      <c r="SJ55" s="318"/>
      <c r="SK55" s="318"/>
      <c r="SL55" s="318"/>
      <c r="SM55" s="318"/>
      <c r="SN55" s="318"/>
      <c r="SO55" s="318"/>
      <c r="SP55" s="318"/>
      <c r="SQ55" s="318"/>
      <c r="SR55" s="318"/>
      <c r="SS55" s="318"/>
      <c r="ST55" s="318"/>
      <c r="SU55" s="318"/>
      <c r="SV55" s="318"/>
      <c r="SW55" s="318"/>
      <c r="SX55" s="318"/>
      <c r="SY55" s="318"/>
      <c r="SZ55" s="318"/>
      <c r="TA55" s="318"/>
      <c r="TB55" s="318"/>
      <c r="TC55" s="318"/>
      <c r="TD55" s="318"/>
      <c r="TE55" s="318"/>
      <c r="TF55" s="318"/>
      <c r="TG55" s="318"/>
      <c r="TH55" s="318"/>
      <c r="TI55" s="318"/>
      <c r="TJ55" s="318"/>
      <c r="TK55" s="318"/>
      <c r="TL55" s="318"/>
      <c r="TM55" s="318"/>
      <c r="TN55" s="318"/>
      <c r="TO55" s="318"/>
      <c r="TP55" s="318"/>
      <c r="TQ55" s="318"/>
      <c r="TR55" s="318"/>
      <c r="TS55" s="318"/>
      <c r="TT55" s="318"/>
      <c r="TU55" s="318"/>
      <c r="TV55" s="318"/>
      <c r="TW55" s="318"/>
      <c r="TX55" s="318"/>
      <c r="TY55" s="318"/>
      <c r="TZ55" s="318"/>
      <c r="UA55" s="318"/>
      <c r="UB55" s="318"/>
      <c r="UC55" s="318"/>
      <c r="UD55" s="318"/>
      <c r="UE55" s="318"/>
      <c r="UF55" s="318"/>
      <c r="UG55" s="318"/>
      <c r="UH55" s="318"/>
      <c r="UI55" s="318"/>
      <c r="UJ55" s="318"/>
      <c r="UK55" s="318"/>
      <c r="UL55" s="318"/>
      <c r="UM55" s="318"/>
      <c r="UN55" s="318"/>
      <c r="UO55" s="318"/>
      <c r="UP55" s="318"/>
      <c r="UQ55" s="318"/>
      <c r="UR55" s="318"/>
      <c r="US55" s="318"/>
      <c r="UT55" s="318"/>
      <c r="UU55" s="318"/>
      <c r="UV55" s="318"/>
      <c r="UW55" s="318"/>
      <c r="UX55" s="318"/>
      <c r="UY55" s="318"/>
      <c r="UZ55" s="318"/>
      <c r="VA55" s="318"/>
      <c r="VB55" s="318"/>
      <c r="VC55" s="318"/>
      <c r="VD55" s="318"/>
      <c r="VE55" s="318"/>
      <c r="VF55" s="318"/>
      <c r="VG55" s="318"/>
      <c r="VH55" s="318"/>
      <c r="VI55" s="318"/>
      <c r="VJ55" s="318"/>
      <c r="VK55" s="318"/>
      <c r="VL55" s="318"/>
      <c r="VM55" s="318"/>
      <c r="VN55" s="318"/>
      <c r="VO55" s="318"/>
      <c r="VP55" s="318"/>
      <c r="VQ55" s="318"/>
      <c r="VR55" s="318"/>
      <c r="VS55" s="318"/>
      <c r="VT55" s="318"/>
      <c r="VU55" s="318"/>
      <c r="VV55" s="318"/>
      <c r="VW55" s="318"/>
      <c r="VX55" s="318"/>
      <c r="VY55" s="318"/>
      <c r="VZ55" s="318"/>
      <c r="WA55" s="318"/>
      <c r="WB55" s="318"/>
      <c r="WC55" s="318"/>
      <c r="WD55" s="318"/>
      <c r="WE55" s="318"/>
      <c r="WF55" s="318"/>
      <c r="WG55" s="318"/>
      <c r="WH55" s="318"/>
      <c r="WI55" s="318"/>
      <c r="WJ55" s="318"/>
      <c r="WK55" s="318"/>
      <c r="WL55" s="318"/>
      <c r="WM55" s="318"/>
      <c r="WN55" s="318"/>
      <c r="WO55" s="318"/>
      <c r="WP55" s="318"/>
      <c r="WQ55" s="318"/>
      <c r="WR55" s="318"/>
      <c r="WS55" s="318"/>
      <c r="WT55" s="318"/>
      <c r="WU55" s="318"/>
      <c r="WV55" s="318"/>
      <c r="WW55" s="318"/>
      <c r="WX55" s="318"/>
      <c r="WY55" s="318"/>
      <c r="WZ55" s="318"/>
      <c r="XA55" s="318"/>
      <c r="XB55" s="318"/>
      <c r="XC55" s="318"/>
      <c r="XD55" s="318"/>
      <c r="XE55" s="318"/>
      <c r="XF55" s="318"/>
      <c r="XG55" s="318"/>
      <c r="XH55" s="318"/>
      <c r="XI55" s="318"/>
      <c r="XJ55" s="318"/>
      <c r="XK55" s="318"/>
      <c r="XL55" s="318"/>
      <c r="XM55" s="318"/>
      <c r="XN55" s="318"/>
      <c r="XO55" s="318"/>
      <c r="XP55" s="318"/>
      <c r="XQ55" s="318"/>
      <c r="XR55" s="318"/>
      <c r="XS55" s="318"/>
      <c r="XT55" s="318"/>
      <c r="XU55" s="318"/>
      <c r="XV55" s="318"/>
      <c r="XW55" s="318"/>
      <c r="XX55" s="318"/>
      <c r="XY55" s="318"/>
      <c r="XZ55" s="318"/>
      <c r="YA55" s="318"/>
      <c r="YB55" s="318"/>
      <c r="YC55" s="318"/>
      <c r="YD55" s="318"/>
      <c r="YE55" s="318"/>
      <c r="YF55" s="318"/>
      <c r="YG55" s="318"/>
      <c r="YH55" s="318"/>
      <c r="YI55" s="318"/>
      <c r="YJ55" s="318"/>
      <c r="YK55" s="318"/>
      <c r="YL55" s="318"/>
      <c r="YM55" s="318"/>
      <c r="YN55" s="318"/>
      <c r="YO55" s="318"/>
      <c r="YP55" s="318"/>
      <c r="YQ55" s="318"/>
      <c r="YR55" s="318"/>
      <c r="YS55" s="318"/>
      <c r="YT55" s="318"/>
      <c r="YU55" s="318"/>
      <c r="YV55" s="318"/>
      <c r="YW55" s="318"/>
      <c r="YX55" s="318"/>
      <c r="YY55" s="318"/>
      <c r="YZ55" s="318"/>
      <c r="ZA55" s="318"/>
      <c r="ZB55" s="318"/>
      <c r="ZC55" s="318"/>
      <c r="ZD55" s="318"/>
      <c r="ZE55" s="318"/>
      <c r="ZF55" s="318"/>
      <c r="ZG55" s="318"/>
      <c r="ZH55" s="318"/>
      <c r="ZI55" s="318"/>
      <c r="ZJ55" s="318"/>
      <c r="ZK55" s="318"/>
      <c r="ZL55" s="318"/>
      <c r="ZM55" s="318"/>
      <c r="ZN55" s="318"/>
      <c r="ZO55" s="318"/>
      <c r="ZP55" s="318"/>
      <c r="ZQ55" s="318"/>
      <c r="ZR55" s="318"/>
      <c r="ZS55" s="318"/>
      <c r="ZT55" s="318"/>
      <c r="ZU55" s="318"/>
      <c r="ZV55" s="318"/>
      <c r="ZW55" s="318"/>
      <c r="ZX55" s="318"/>
      <c r="ZY55" s="318"/>
      <c r="ZZ55" s="318"/>
      <c r="AAA55" s="318"/>
      <c r="AAB55" s="318"/>
      <c r="AAC55" s="318"/>
      <c r="AAD55" s="318"/>
      <c r="AAE55" s="318"/>
      <c r="AAF55" s="318"/>
      <c r="AAG55" s="318"/>
      <c r="AAH55" s="318"/>
      <c r="AAI55" s="318"/>
      <c r="AAJ55" s="318"/>
      <c r="AAK55" s="318"/>
      <c r="AAL55" s="318"/>
      <c r="AAM55" s="318"/>
      <c r="AAN55" s="318"/>
      <c r="AAO55" s="318"/>
      <c r="AAP55" s="318"/>
      <c r="AAQ55" s="318"/>
      <c r="AAR55" s="318"/>
      <c r="AAS55" s="318"/>
      <c r="AAT55" s="318"/>
      <c r="AAU55" s="318"/>
      <c r="AAV55" s="318"/>
      <c r="AAW55" s="318"/>
      <c r="AAX55" s="318"/>
      <c r="AAY55" s="318"/>
      <c r="AAZ55" s="318"/>
      <c r="ABA55" s="318"/>
      <c r="ABB55" s="318"/>
      <c r="ABC55" s="318"/>
      <c r="ABD55" s="318"/>
      <c r="ABE55" s="318"/>
      <c r="ABF55" s="318"/>
      <c r="ABG55" s="318"/>
      <c r="ABH55" s="318"/>
      <c r="ABI55" s="318"/>
      <c r="ABJ55" s="318"/>
      <c r="ABK55" s="318"/>
      <c r="ABL55" s="318"/>
      <c r="ABM55" s="318"/>
      <c r="ABN55" s="318"/>
      <c r="ABO55" s="318"/>
      <c r="ABP55" s="318"/>
      <c r="ABQ55" s="318"/>
      <c r="ABR55" s="318"/>
      <c r="ABS55" s="318"/>
      <c r="ABT55" s="318"/>
      <c r="ABU55" s="318"/>
      <c r="ABV55" s="318"/>
      <c r="ABW55" s="318"/>
      <c r="ABX55" s="318"/>
      <c r="ABY55" s="318"/>
      <c r="ABZ55" s="318"/>
      <c r="ACA55" s="318"/>
      <c r="ACB55" s="318"/>
      <c r="ACC55" s="318"/>
      <c r="ACD55" s="318"/>
      <c r="ACE55" s="318"/>
      <c r="ACF55" s="318"/>
      <c r="ACG55" s="318"/>
      <c r="ACH55" s="318"/>
      <c r="ACI55" s="318"/>
      <c r="ACJ55" s="318"/>
      <c r="ACK55" s="318"/>
      <c r="ACL55" s="318"/>
      <c r="ACM55" s="318"/>
      <c r="ACN55" s="318"/>
      <c r="ACO55" s="318"/>
      <c r="ACP55" s="318"/>
      <c r="ACQ55" s="318"/>
      <c r="ACR55" s="318"/>
      <c r="ACS55" s="318"/>
      <c r="ACT55" s="318"/>
      <c r="ACU55" s="318"/>
      <c r="ACV55" s="318"/>
      <c r="ACW55" s="318"/>
      <c r="ACX55" s="318"/>
      <c r="ACY55" s="318"/>
      <c r="ACZ55" s="318"/>
      <c r="ADA55" s="318"/>
      <c r="ADB55" s="318"/>
      <c r="ADC55" s="318"/>
      <c r="ADD55" s="318"/>
      <c r="ADE55" s="318"/>
      <c r="ADF55" s="318"/>
      <c r="ADG55" s="318"/>
      <c r="ADH55" s="318"/>
      <c r="ADI55" s="318"/>
      <c r="ADJ55" s="318"/>
      <c r="ADK55" s="318"/>
      <c r="ADL55" s="318"/>
      <c r="ADM55" s="318"/>
      <c r="ADN55" s="318"/>
      <c r="ADO55" s="318"/>
      <c r="ADP55" s="318"/>
      <c r="ADQ55" s="318"/>
      <c r="ADR55" s="318"/>
      <c r="ADS55" s="318"/>
      <c r="ADT55" s="318"/>
      <c r="ADU55" s="318"/>
      <c r="ADV55" s="318"/>
      <c r="ADW55" s="318"/>
      <c r="ADX55" s="318"/>
      <c r="ADY55" s="318"/>
      <c r="ADZ55" s="318"/>
      <c r="AEA55" s="318"/>
      <c r="AEB55" s="318"/>
      <c r="AEC55" s="318"/>
      <c r="AED55" s="318"/>
      <c r="AEE55" s="318"/>
      <c r="AEF55" s="318"/>
      <c r="AEG55" s="318"/>
      <c r="AEH55" s="318"/>
      <c r="AEI55" s="318"/>
      <c r="AEJ55" s="318"/>
      <c r="AEK55" s="318"/>
      <c r="AEL55" s="318"/>
      <c r="AEM55" s="318"/>
      <c r="AEN55" s="318"/>
      <c r="AEO55" s="318"/>
      <c r="AEP55" s="318"/>
      <c r="AEQ55" s="318"/>
      <c r="AER55" s="318"/>
      <c r="AES55" s="318"/>
      <c r="AET55" s="318"/>
      <c r="AEU55" s="318"/>
      <c r="AEV55" s="318"/>
      <c r="AEW55" s="318"/>
      <c r="AEX55" s="318"/>
      <c r="AEY55" s="318"/>
      <c r="AEZ55" s="318"/>
      <c r="AFA55" s="318"/>
      <c r="AFB55" s="318"/>
      <c r="AFC55" s="318"/>
      <c r="AFD55" s="318"/>
      <c r="AFE55" s="318"/>
      <c r="AFF55" s="318"/>
      <c r="AFG55" s="318"/>
      <c r="AFH55" s="318"/>
      <c r="AFI55" s="318"/>
      <c r="AFJ55" s="318"/>
      <c r="AFK55" s="318"/>
      <c r="AFL55" s="318"/>
      <c r="AFM55" s="318"/>
      <c r="AFN55" s="318"/>
      <c r="AFO55" s="318"/>
      <c r="AFP55" s="318"/>
      <c r="AFQ55" s="318"/>
      <c r="AFR55" s="318"/>
      <c r="AFS55" s="318"/>
      <c r="AFT55" s="318"/>
      <c r="AFU55" s="318"/>
      <c r="AFV55" s="318"/>
      <c r="AFW55" s="318"/>
      <c r="AFX55" s="318"/>
      <c r="AFY55" s="318"/>
      <c r="AFZ55" s="318"/>
      <c r="AGA55" s="318"/>
      <c r="AGB55" s="318"/>
      <c r="AGC55" s="318"/>
      <c r="AGD55" s="318"/>
      <c r="AGE55" s="318"/>
      <c r="AGF55" s="318"/>
      <c r="AGG55" s="318"/>
      <c r="AGH55" s="318"/>
      <c r="AGI55" s="318"/>
      <c r="AGJ55" s="318"/>
      <c r="AGK55" s="318"/>
      <c r="AGL55" s="318"/>
      <c r="AGM55" s="318"/>
      <c r="AGN55" s="318"/>
      <c r="AGO55" s="318"/>
      <c r="AGP55" s="318"/>
      <c r="AGQ55" s="318"/>
      <c r="AGR55" s="318"/>
      <c r="AGS55" s="318"/>
      <c r="AGT55" s="318"/>
      <c r="AGU55" s="318"/>
      <c r="AGV55" s="318"/>
      <c r="AGW55" s="318"/>
      <c r="AGX55" s="318"/>
      <c r="AGY55" s="318"/>
      <c r="AGZ55" s="318"/>
      <c r="AHA55" s="318"/>
      <c r="AHB55" s="318"/>
      <c r="AHC55" s="318"/>
      <c r="AHD55" s="318"/>
      <c r="AHE55" s="318"/>
      <c r="AHF55" s="318"/>
      <c r="AHG55" s="318"/>
      <c r="AHH55" s="318"/>
      <c r="AHI55" s="318"/>
      <c r="AHJ55" s="318"/>
      <c r="AHK55" s="318"/>
      <c r="AHL55" s="318"/>
      <c r="AHM55" s="318"/>
      <c r="AHN55" s="318"/>
      <c r="AHO55" s="318"/>
      <c r="AHP55" s="318"/>
      <c r="AHQ55" s="318"/>
      <c r="AHR55" s="318"/>
      <c r="AHS55" s="318"/>
      <c r="AHT55" s="318"/>
      <c r="AHU55" s="318"/>
      <c r="AHV55" s="318"/>
      <c r="AHW55" s="318"/>
      <c r="AHX55" s="318"/>
      <c r="AHY55" s="318"/>
      <c r="AHZ55" s="318"/>
      <c r="AIA55" s="318"/>
      <c r="AIB55" s="318"/>
      <c r="AIC55" s="318"/>
      <c r="AID55" s="318"/>
      <c r="AIE55" s="318"/>
      <c r="AIF55" s="318"/>
      <c r="AIG55" s="318"/>
      <c r="AIH55" s="318"/>
      <c r="AII55" s="318"/>
      <c r="AIJ55" s="318"/>
      <c r="AIK55" s="318"/>
      <c r="AIL55" s="318"/>
      <c r="AIM55" s="318"/>
      <c r="AIN55" s="318"/>
      <c r="AIO55" s="318"/>
      <c r="AIP55" s="318"/>
      <c r="AIQ55" s="318"/>
      <c r="AIR55" s="318"/>
      <c r="AIS55" s="318"/>
      <c r="AIT55" s="318"/>
      <c r="AIU55" s="318"/>
      <c r="AIV55" s="318"/>
      <c r="AIW55" s="318"/>
      <c r="AIX55" s="318"/>
      <c r="AIY55" s="318"/>
      <c r="AIZ55" s="318"/>
      <c r="AJA55" s="318"/>
      <c r="AJB55" s="318"/>
      <c r="AJC55" s="318"/>
      <c r="AJD55" s="318"/>
      <c r="AJE55" s="318"/>
      <c r="AJF55" s="318"/>
      <c r="AJG55" s="318"/>
      <c r="AJH55" s="318"/>
      <c r="AJI55" s="318"/>
      <c r="AJJ55" s="318"/>
      <c r="AJK55" s="318"/>
      <c r="AJL55" s="318"/>
      <c r="AJM55" s="318"/>
      <c r="AJN55" s="318"/>
      <c r="AJO55" s="318"/>
      <c r="AJP55" s="318"/>
      <c r="AJQ55" s="318"/>
      <c r="AJR55" s="318"/>
      <c r="AJS55" s="318"/>
      <c r="AJT55" s="318"/>
      <c r="AJU55" s="318"/>
      <c r="AJV55" s="318"/>
      <c r="AJW55" s="318"/>
      <c r="AJX55" s="318"/>
      <c r="AJY55" s="318"/>
      <c r="AJZ55" s="318"/>
      <c r="AKA55" s="318"/>
      <c r="AKB55" s="318"/>
      <c r="AKC55" s="318"/>
      <c r="AKD55" s="318"/>
      <c r="AKE55" s="318"/>
      <c r="AKF55" s="318"/>
      <c r="AKG55" s="318"/>
      <c r="AKH55" s="318"/>
      <c r="AKI55" s="318"/>
      <c r="AKJ55" s="318"/>
      <c r="AKK55" s="318"/>
      <c r="AKL55" s="318"/>
      <c r="AKM55" s="318"/>
      <c r="AKN55" s="318"/>
      <c r="AKO55" s="318"/>
      <c r="AKP55" s="318"/>
      <c r="AKQ55" s="318"/>
      <c r="AKR55" s="318"/>
      <c r="AKS55" s="318"/>
      <c r="AKT55" s="318"/>
      <c r="AKU55" s="318"/>
      <c r="AKV55" s="318"/>
      <c r="AKW55" s="318"/>
      <c r="AKX55" s="318"/>
      <c r="AKY55" s="318"/>
      <c r="AKZ55" s="318"/>
      <c r="ALA55" s="318"/>
      <c r="ALB55" s="318"/>
      <c r="ALC55" s="318"/>
      <c r="ALD55" s="318"/>
      <c r="ALE55" s="318"/>
      <c r="ALF55" s="318"/>
      <c r="ALG55" s="318"/>
      <c r="ALH55" s="318"/>
      <c r="ALI55" s="318"/>
      <c r="ALJ55" s="318"/>
      <c r="ALK55" s="318"/>
      <c r="ALL55" s="318"/>
      <c r="ALM55" s="318"/>
      <c r="ALN55" s="318"/>
      <c r="ALO55" s="318"/>
      <c r="ALP55" s="318"/>
      <c r="ALQ55" s="318"/>
      <c r="ALR55" s="318"/>
      <c r="ALS55" s="318"/>
      <c r="ALT55" s="318"/>
      <c r="ALU55" s="318"/>
      <c r="ALV55" s="318"/>
      <c r="ALW55" s="318"/>
    </row>
    <row r="56" spans="1:1011" s="321" customFormat="1">
      <c r="A56" s="338" t="s">
        <v>1564</v>
      </c>
      <c r="B56" s="324"/>
      <c r="C56" s="324"/>
      <c r="D56" s="325">
        <f t="shared" si="7"/>
        <v>0</v>
      </c>
      <c r="E56" s="328" t="e">
        <f t="shared" si="5"/>
        <v>#DIV/0!</v>
      </c>
      <c r="F56" s="466"/>
      <c r="G56" s="466"/>
      <c r="H56" s="318"/>
      <c r="I56" s="338" t="s">
        <v>1564</v>
      </c>
      <c r="J56" s="327"/>
      <c r="K56" s="328" t="e">
        <f t="shared" si="3"/>
        <v>#DIV/0!</v>
      </c>
      <c r="L56" s="466"/>
      <c r="M56" s="466"/>
      <c r="O56" s="342" t="s">
        <v>1567</v>
      </c>
      <c r="P56" s="330"/>
      <c r="Q56" s="328" t="e">
        <f t="shared" ref="Q56:Q61" si="8">ROUND(P56,0)/P$64</f>
        <v>#DIV/0!</v>
      </c>
      <c r="R56" s="469" t="s">
        <v>1568</v>
      </c>
      <c r="S56" s="469"/>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318"/>
      <c r="BA56" s="318"/>
      <c r="BB56" s="318"/>
      <c r="BC56" s="318"/>
      <c r="BD56" s="318"/>
      <c r="BE56" s="318"/>
      <c r="BF56" s="318"/>
      <c r="BG56" s="318"/>
      <c r="BH56" s="318"/>
      <c r="BI56" s="318"/>
      <c r="BJ56" s="318"/>
      <c r="BK56" s="318"/>
      <c r="BL56" s="318"/>
      <c r="BM56" s="318"/>
      <c r="BN56" s="318"/>
      <c r="BO56" s="318"/>
      <c r="BP56" s="318"/>
      <c r="BQ56" s="318"/>
      <c r="BR56" s="318"/>
      <c r="BS56" s="318"/>
      <c r="BT56" s="318"/>
      <c r="BU56" s="318"/>
      <c r="BV56" s="318"/>
      <c r="BW56" s="318"/>
      <c r="BX56" s="318"/>
      <c r="BY56" s="318"/>
      <c r="BZ56" s="318"/>
      <c r="CA56" s="318"/>
      <c r="CB56" s="318"/>
      <c r="CC56" s="318"/>
      <c r="CD56" s="318"/>
      <c r="CE56" s="318"/>
      <c r="CF56" s="318"/>
      <c r="CG56" s="318"/>
      <c r="CH56" s="318"/>
      <c r="CI56" s="318"/>
      <c r="CJ56" s="318"/>
      <c r="CK56" s="318"/>
      <c r="CL56" s="318"/>
      <c r="CM56" s="318"/>
      <c r="CN56" s="318"/>
      <c r="CO56" s="318"/>
      <c r="CP56" s="318"/>
      <c r="CQ56" s="318"/>
      <c r="CR56" s="318"/>
      <c r="CS56" s="318"/>
      <c r="CT56" s="318"/>
      <c r="CU56" s="318"/>
      <c r="CV56" s="318"/>
      <c r="CW56" s="318"/>
      <c r="CX56" s="318"/>
      <c r="CY56" s="318"/>
      <c r="CZ56" s="318"/>
      <c r="DA56" s="318"/>
      <c r="DB56" s="318"/>
      <c r="DC56" s="318"/>
      <c r="DD56" s="318"/>
      <c r="DE56" s="318"/>
      <c r="DF56" s="318"/>
      <c r="DG56" s="318"/>
      <c r="DH56" s="318"/>
      <c r="DI56" s="318"/>
      <c r="DJ56" s="318"/>
      <c r="DK56" s="318"/>
      <c r="DL56" s="318"/>
      <c r="DM56" s="318"/>
      <c r="DN56" s="318"/>
      <c r="DO56" s="318"/>
      <c r="DP56" s="318"/>
      <c r="DQ56" s="318"/>
      <c r="DR56" s="318"/>
      <c r="DS56" s="318"/>
      <c r="DT56" s="318"/>
      <c r="DU56" s="318"/>
      <c r="DV56" s="318"/>
      <c r="DW56" s="318"/>
      <c r="DX56" s="318"/>
      <c r="DY56" s="318"/>
      <c r="DZ56" s="318"/>
      <c r="EA56" s="318"/>
      <c r="EB56" s="318"/>
      <c r="EC56" s="318"/>
      <c r="ED56" s="318"/>
      <c r="EE56" s="318"/>
      <c r="EF56" s="318"/>
      <c r="EG56" s="318"/>
      <c r="EH56" s="318"/>
      <c r="EI56" s="318"/>
      <c r="EJ56" s="318"/>
      <c r="EK56" s="318"/>
      <c r="EL56" s="318"/>
      <c r="EM56" s="318"/>
      <c r="EN56" s="318"/>
      <c r="EO56" s="318"/>
      <c r="EP56" s="318"/>
      <c r="EQ56" s="318"/>
      <c r="ER56" s="318"/>
      <c r="ES56" s="318"/>
      <c r="ET56" s="318"/>
      <c r="EU56" s="318"/>
      <c r="EV56" s="318"/>
      <c r="EW56" s="318"/>
      <c r="EX56" s="318"/>
      <c r="EY56" s="318"/>
      <c r="EZ56" s="318"/>
      <c r="FA56" s="318"/>
      <c r="FB56" s="318"/>
      <c r="FC56" s="318"/>
      <c r="FD56" s="318"/>
      <c r="FE56" s="318"/>
      <c r="FF56" s="318"/>
      <c r="FG56" s="318"/>
      <c r="FH56" s="318"/>
      <c r="FI56" s="318"/>
      <c r="FJ56" s="318"/>
      <c r="FK56" s="318"/>
      <c r="FL56" s="318"/>
      <c r="FM56" s="318"/>
      <c r="FN56" s="318"/>
      <c r="FO56" s="318"/>
      <c r="FP56" s="318"/>
      <c r="FQ56" s="318"/>
      <c r="FR56" s="318"/>
      <c r="FS56" s="318"/>
      <c r="FT56" s="318"/>
      <c r="FU56" s="318"/>
      <c r="FV56" s="318"/>
      <c r="FW56" s="318"/>
      <c r="FX56" s="318"/>
      <c r="FY56" s="318"/>
      <c r="FZ56" s="318"/>
      <c r="GA56" s="318"/>
      <c r="GB56" s="318"/>
      <c r="GC56" s="318"/>
      <c r="GD56" s="318"/>
      <c r="GE56" s="318"/>
      <c r="GF56" s="318"/>
      <c r="GG56" s="318"/>
      <c r="GH56" s="318"/>
      <c r="GI56" s="318"/>
      <c r="GJ56" s="318"/>
      <c r="GK56" s="318"/>
      <c r="GL56" s="318"/>
      <c r="GM56" s="318"/>
      <c r="GN56" s="318"/>
      <c r="GO56" s="318"/>
      <c r="GP56" s="318"/>
      <c r="GQ56" s="318"/>
      <c r="GR56" s="318"/>
      <c r="GS56" s="318"/>
      <c r="GT56" s="318"/>
      <c r="GU56" s="318"/>
      <c r="GV56" s="318"/>
      <c r="GW56" s="318"/>
      <c r="GX56" s="318"/>
      <c r="GY56" s="318"/>
      <c r="GZ56" s="318"/>
      <c r="HA56" s="318"/>
      <c r="HB56" s="318"/>
      <c r="HC56" s="318"/>
      <c r="HD56" s="318"/>
      <c r="HE56" s="318"/>
      <c r="HF56" s="318"/>
      <c r="HG56" s="318"/>
      <c r="HH56" s="318"/>
      <c r="HI56" s="318"/>
      <c r="HJ56" s="318"/>
      <c r="HK56" s="318"/>
      <c r="HL56" s="318"/>
      <c r="HM56" s="318"/>
      <c r="HN56" s="318"/>
      <c r="HO56" s="318"/>
      <c r="HP56" s="318"/>
      <c r="HQ56" s="318"/>
      <c r="HR56" s="318"/>
      <c r="HS56" s="318"/>
      <c r="HT56" s="318"/>
      <c r="HU56" s="318"/>
      <c r="HV56" s="318"/>
      <c r="HW56" s="318"/>
      <c r="HX56" s="318"/>
      <c r="HY56" s="318"/>
      <c r="HZ56" s="318"/>
      <c r="IA56" s="318"/>
      <c r="IB56" s="318"/>
      <c r="IC56" s="318"/>
      <c r="ID56" s="318"/>
      <c r="IE56" s="318"/>
      <c r="IF56" s="318"/>
      <c r="IG56" s="318"/>
      <c r="IH56" s="318"/>
      <c r="II56" s="318"/>
      <c r="IJ56" s="318"/>
      <c r="IK56" s="318"/>
      <c r="IL56" s="318"/>
      <c r="IM56" s="318"/>
      <c r="IN56" s="318"/>
      <c r="IO56" s="318"/>
      <c r="IP56" s="318"/>
      <c r="IQ56" s="318"/>
      <c r="IR56" s="318"/>
      <c r="IS56" s="318"/>
      <c r="IT56" s="318"/>
      <c r="IU56" s="318"/>
      <c r="IV56" s="318"/>
      <c r="IW56" s="318"/>
      <c r="IX56" s="318"/>
      <c r="IY56" s="318"/>
      <c r="IZ56" s="318"/>
      <c r="JA56" s="318"/>
      <c r="JB56" s="318"/>
      <c r="JC56" s="318"/>
      <c r="JD56" s="318"/>
      <c r="JE56" s="318"/>
      <c r="JF56" s="318"/>
      <c r="JG56" s="318"/>
      <c r="JH56" s="318"/>
      <c r="JI56" s="318"/>
      <c r="JJ56" s="318"/>
      <c r="JK56" s="318"/>
      <c r="JL56" s="318"/>
      <c r="JM56" s="318"/>
      <c r="JN56" s="318"/>
      <c r="JO56" s="318"/>
      <c r="JP56" s="318"/>
      <c r="JQ56" s="318"/>
      <c r="JR56" s="318"/>
      <c r="JS56" s="318"/>
      <c r="JT56" s="318"/>
      <c r="JU56" s="318"/>
      <c r="JV56" s="318"/>
      <c r="JW56" s="318"/>
      <c r="JX56" s="318"/>
      <c r="JY56" s="318"/>
      <c r="JZ56" s="318"/>
      <c r="KA56" s="318"/>
      <c r="KB56" s="318"/>
      <c r="KC56" s="318"/>
      <c r="KD56" s="318"/>
      <c r="KE56" s="318"/>
      <c r="KF56" s="318"/>
      <c r="KG56" s="318"/>
      <c r="KH56" s="318"/>
      <c r="KI56" s="318"/>
      <c r="KJ56" s="318"/>
      <c r="KK56" s="318"/>
      <c r="KL56" s="318"/>
      <c r="KM56" s="318"/>
      <c r="KN56" s="318"/>
      <c r="KO56" s="318"/>
      <c r="KP56" s="318"/>
      <c r="KQ56" s="318"/>
      <c r="KR56" s="318"/>
      <c r="KS56" s="318"/>
      <c r="KT56" s="318"/>
      <c r="KU56" s="318"/>
      <c r="KV56" s="318"/>
      <c r="KW56" s="318"/>
      <c r="KX56" s="318"/>
      <c r="KY56" s="318"/>
      <c r="KZ56" s="318"/>
      <c r="LA56" s="318"/>
      <c r="LB56" s="318"/>
      <c r="LC56" s="318"/>
      <c r="LD56" s="318"/>
      <c r="LE56" s="318"/>
      <c r="LF56" s="318"/>
      <c r="LG56" s="318"/>
      <c r="LH56" s="318"/>
      <c r="LI56" s="318"/>
      <c r="LJ56" s="318"/>
      <c r="LK56" s="318"/>
      <c r="LL56" s="318"/>
      <c r="LM56" s="318"/>
      <c r="LN56" s="318"/>
      <c r="LO56" s="318"/>
      <c r="LP56" s="318"/>
      <c r="LQ56" s="318"/>
      <c r="LR56" s="318"/>
      <c r="LS56" s="318"/>
      <c r="LT56" s="318"/>
      <c r="LU56" s="318"/>
      <c r="LV56" s="318"/>
      <c r="LW56" s="318"/>
      <c r="LX56" s="318"/>
      <c r="LY56" s="318"/>
      <c r="LZ56" s="318"/>
      <c r="MA56" s="318"/>
      <c r="MB56" s="318"/>
      <c r="MC56" s="318"/>
      <c r="MD56" s="318"/>
      <c r="ME56" s="318"/>
      <c r="MF56" s="318"/>
      <c r="MG56" s="318"/>
      <c r="MH56" s="318"/>
      <c r="MI56" s="318"/>
      <c r="MJ56" s="318"/>
      <c r="MK56" s="318"/>
      <c r="ML56" s="318"/>
      <c r="MM56" s="318"/>
      <c r="MN56" s="318"/>
      <c r="MO56" s="318"/>
      <c r="MP56" s="318"/>
      <c r="MQ56" s="318"/>
      <c r="MR56" s="318"/>
      <c r="MS56" s="318"/>
      <c r="MT56" s="318"/>
      <c r="MU56" s="318"/>
      <c r="MV56" s="318"/>
      <c r="MW56" s="318"/>
      <c r="MX56" s="318"/>
      <c r="MY56" s="318"/>
      <c r="MZ56" s="318"/>
      <c r="NA56" s="318"/>
      <c r="NB56" s="318"/>
      <c r="NC56" s="318"/>
      <c r="ND56" s="318"/>
      <c r="NE56" s="318"/>
      <c r="NF56" s="318"/>
      <c r="NG56" s="318"/>
      <c r="NH56" s="318"/>
      <c r="NI56" s="318"/>
      <c r="NJ56" s="318"/>
      <c r="NK56" s="318"/>
      <c r="NL56" s="318"/>
      <c r="NM56" s="318"/>
      <c r="NN56" s="318"/>
      <c r="NO56" s="318"/>
      <c r="NP56" s="318"/>
      <c r="NQ56" s="318"/>
      <c r="NR56" s="318"/>
      <c r="NS56" s="318"/>
      <c r="NT56" s="318"/>
      <c r="NU56" s="318"/>
      <c r="NV56" s="318"/>
      <c r="NW56" s="318"/>
      <c r="NX56" s="318"/>
      <c r="NY56" s="318"/>
      <c r="NZ56" s="318"/>
      <c r="OA56" s="318"/>
      <c r="OB56" s="318"/>
      <c r="OC56" s="318"/>
      <c r="OD56" s="318"/>
      <c r="OE56" s="318"/>
      <c r="OF56" s="318"/>
      <c r="OG56" s="318"/>
      <c r="OH56" s="318"/>
      <c r="OI56" s="318"/>
      <c r="OJ56" s="318"/>
      <c r="OK56" s="318"/>
      <c r="OL56" s="318"/>
      <c r="OM56" s="318"/>
      <c r="ON56" s="318"/>
      <c r="OO56" s="318"/>
      <c r="OP56" s="318"/>
      <c r="OQ56" s="318"/>
      <c r="OR56" s="318"/>
      <c r="OS56" s="318"/>
      <c r="OT56" s="318"/>
      <c r="OU56" s="318"/>
      <c r="OV56" s="318"/>
      <c r="OW56" s="318"/>
      <c r="OX56" s="318"/>
      <c r="OY56" s="318"/>
      <c r="OZ56" s="318"/>
      <c r="PA56" s="318"/>
      <c r="PB56" s="318"/>
      <c r="PC56" s="318"/>
      <c r="PD56" s="318"/>
      <c r="PE56" s="318"/>
      <c r="PF56" s="318"/>
      <c r="PG56" s="318"/>
      <c r="PH56" s="318"/>
      <c r="PI56" s="318"/>
      <c r="PJ56" s="318"/>
      <c r="PK56" s="318"/>
      <c r="PL56" s="318"/>
      <c r="PM56" s="318"/>
      <c r="PN56" s="318"/>
      <c r="PO56" s="318"/>
      <c r="PP56" s="318"/>
      <c r="PQ56" s="318"/>
      <c r="PR56" s="318"/>
      <c r="PS56" s="318"/>
      <c r="PT56" s="318"/>
      <c r="PU56" s="318"/>
      <c r="PV56" s="318"/>
      <c r="PW56" s="318"/>
      <c r="PX56" s="318"/>
      <c r="PY56" s="318"/>
      <c r="PZ56" s="318"/>
      <c r="QA56" s="318"/>
      <c r="QB56" s="318"/>
      <c r="QC56" s="318"/>
      <c r="QD56" s="318"/>
      <c r="QE56" s="318"/>
      <c r="QF56" s="318"/>
      <c r="QG56" s="318"/>
      <c r="QH56" s="318"/>
      <c r="QI56" s="318"/>
      <c r="QJ56" s="318"/>
      <c r="QK56" s="318"/>
      <c r="QL56" s="318"/>
      <c r="QM56" s="318"/>
      <c r="QN56" s="318"/>
      <c r="QO56" s="318"/>
      <c r="QP56" s="318"/>
      <c r="QQ56" s="318"/>
      <c r="QR56" s="318"/>
      <c r="QS56" s="318"/>
      <c r="QT56" s="318"/>
      <c r="QU56" s="318"/>
      <c r="QV56" s="318"/>
      <c r="QW56" s="318"/>
      <c r="QX56" s="318"/>
      <c r="QY56" s="318"/>
      <c r="QZ56" s="318"/>
      <c r="RA56" s="318"/>
      <c r="RB56" s="318"/>
      <c r="RC56" s="318"/>
      <c r="RD56" s="318"/>
      <c r="RE56" s="318"/>
      <c r="RF56" s="318"/>
      <c r="RG56" s="318"/>
      <c r="RH56" s="318"/>
      <c r="RI56" s="318"/>
      <c r="RJ56" s="318"/>
      <c r="RK56" s="318"/>
      <c r="RL56" s="318"/>
      <c r="RM56" s="318"/>
      <c r="RN56" s="318"/>
      <c r="RO56" s="318"/>
      <c r="RP56" s="318"/>
      <c r="RQ56" s="318"/>
      <c r="RR56" s="318"/>
      <c r="RS56" s="318"/>
      <c r="RT56" s="318"/>
      <c r="RU56" s="318"/>
      <c r="RV56" s="318"/>
      <c r="RW56" s="318"/>
      <c r="RX56" s="318"/>
      <c r="RY56" s="318"/>
      <c r="RZ56" s="318"/>
      <c r="SA56" s="318"/>
      <c r="SB56" s="318"/>
      <c r="SC56" s="318"/>
      <c r="SD56" s="318"/>
      <c r="SE56" s="318"/>
      <c r="SF56" s="318"/>
      <c r="SG56" s="318"/>
      <c r="SH56" s="318"/>
      <c r="SI56" s="318"/>
      <c r="SJ56" s="318"/>
      <c r="SK56" s="318"/>
      <c r="SL56" s="318"/>
      <c r="SM56" s="318"/>
      <c r="SN56" s="318"/>
      <c r="SO56" s="318"/>
      <c r="SP56" s="318"/>
      <c r="SQ56" s="318"/>
      <c r="SR56" s="318"/>
      <c r="SS56" s="318"/>
      <c r="ST56" s="318"/>
      <c r="SU56" s="318"/>
      <c r="SV56" s="318"/>
      <c r="SW56" s="318"/>
      <c r="SX56" s="318"/>
      <c r="SY56" s="318"/>
      <c r="SZ56" s="318"/>
      <c r="TA56" s="318"/>
      <c r="TB56" s="318"/>
      <c r="TC56" s="318"/>
      <c r="TD56" s="318"/>
      <c r="TE56" s="318"/>
      <c r="TF56" s="318"/>
      <c r="TG56" s="318"/>
      <c r="TH56" s="318"/>
      <c r="TI56" s="318"/>
      <c r="TJ56" s="318"/>
      <c r="TK56" s="318"/>
      <c r="TL56" s="318"/>
      <c r="TM56" s="318"/>
      <c r="TN56" s="318"/>
      <c r="TO56" s="318"/>
      <c r="TP56" s="318"/>
      <c r="TQ56" s="318"/>
      <c r="TR56" s="318"/>
      <c r="TS56" s="318"/>
      <c r="TT56" s="318"/>
      <c r="TU56" s="318"/>
      <c r="TV56" s="318"/>
      <c r="TW56" s="318"/>
      <c r="TX56" s="318"/>
      <c r="TY56" s="318"/>
      <c r="TZ56" s="318"/>
      <c r="UA56" s="318"/>
      <c r="UB56" s="318"/>
      <c r="UC56" s="318"/>
      <c r="UD56" s="318"/>
      <c r="UE56" s="318"/>
      <c r="UF56" s="318"/>
      <c r="UG56" s="318"/>
      <c r="UH56" s="318"/>
      <c r="UI56" s="318"/>
      <c r="UJ56" s="318"/>
      <c r="UK56" s="318"/>
      <c r="UL56" s="318"/>
      <c r="UM56" s="318"/>
      <c r="UN56" s="318"/>
      <c r="UO56" s="318"/>
      <c r="UP56" s="318"/>
      <c r="UQ56" s="318"/>
      <c r="UR56" s="318"/>
      <c r="US56" s="318"/>
      <c r="UT56" s="318"/>
      <c r="UU56" s="318"/>
      <c r="UV56" s="318"/>
      <c r="UW56" s="318"/>
      <c r="UX56" s="318"/>
      <c r="UY56" s="318"/>
      <c r="UZ56" s="318"/>
      <c r="VA56" s="318"/>
      <c r="VB56" s="318"/>
      <c r="VC56" s="318"/>
      <c r="VD56" s="318"/>
      <c r="VE56" s="318"/>
      <c r="VF56" s="318"/>
      <c r="VG56" s="318"/>
      <c r="VH56" s="318"/>
      <c r="VI56" s="318"/>
      <c r="VJ56" s="318"/>
      <c r="VK56" s="318"/>
      <c r="VL56" s="318"/>
      <c r="VM56" s="318"/>
      <c r="VN56" s="318"/>
      <c r="VO56" s="318"/>
      <c r="VP56" s="318"/>
      <c r="VQ56" s="318"/>
      <c r="VR56" s="318"/>
      <c r="VS56" s="318"/>
      <c r="VT56" s="318"/>
      <c r="VU56" s="318"/>
      <c r="VV56" s="318"/>
      <c r="VW56" s="318"/>
      <c r="VX56" s="318"/>
      <c r="VY56" s="318"/>
      <c r="VZ56" s="318"/>
      <c r="WA56" s="318"/>
      <c r="WB56" s="318"/>
      <c r="WC56" s="318"/>
      <c r="WD56" s="318"/>
      <c r="WE56" s="318"/>
      <c r="WF56" s="318"/>
      <c r="WG56" s="318"/>
      <c r="WH56" s="318"/>
      <c r="WI56" s="318"/>
      <c r="WJ56" s="318"/>
      <c r="WK56" s="318"/>
      <c r="WL56" s="318"/>
      <c r="WM56" s="318"/>
      <c r="WN56" s="318"/>
      <c r="WO56" s="318"/>
      <c r="WP56" s="318"/>
      <c r="WQ56" s="318"/>
      <c r="WR56" s="318"/>
      <c r="WS56" s="318"/>
      <c r="WT56" s="318"/>
      <c r="WU56" s="318"/>
      <c r="WV56" s="318"/>
      <c r="WW56" s="318"/>
      <c r="WX56" s="318"/>
      <c r="WY56" s="318"/>
      <c r="WZ56" s="318"/>
      <c r="XA56" s="318"/>
      <c r="XB56" s="318"/>
      <c r="XC56" s="318"/>
      <c r="XD56" s="318"/>
      <c r="XE56" s="318"/>
      <c r="XF56" s="318"/>
      <c r="XG56" s="318"/>
      <c r="XH56" s="318"/>
      <c r="XI56" s="318"/>
      <c r="XJ56" s="318"/>
      <c r="XK56" s="318"/>
      <c r="XL56" s="318"/>
      <c r="XM56" s="318"/>
      <c r="XN56" s="318"/>
      <c r="XO56" s="318"/>
      <c r="XP56" s="318"/>
      <c r="XQ56" s="318"/>
      <c r="XR56" s="318"/>
      <c r="XS56" s="318"/>
      <c r="XT56" s="318"/>
      <c r="XU56" s="318"/>
      <c r="XV56" s="318"/>
      <c r="XW56" s="318"/>
      <c r="XX56" s="318"/>
      <c r="XY56" s="318"/>
      <c r="XZ56" s="318"/>
      <c r="YA56" s="318"/>
      <c r="YB56" s="318"/>
      <c r="YC56" s="318"/>
      <c r="YD56" s="318"/>
      <c r="YE56" s="318"/>
      <c r="YF56" s="318"/>
      <c r="YG56" s="318"/>
      <c r="YH56" s="318"/>
      <c r="YI56" s="318"/>
      <c r="YJ56" s="318"/>
      <c r="YK56" s="318"/>
      <c r="YL56" s="318"/>
      <c r="YM56" s="318"/>
      <c r="YN56" s="318"/>
      <c r="YO56" s="318"/>
      <c r="YP56" s="318"/>
      <c r="YQ56" s="318"/>
      <c r="YR56" s="318"/>
      <c r="YS56" s="318"/>
      <c r="YT56" s="318"/>
      <c r="YU56" s="318"/>
      <c r="YV56" s="318"/>
      <c r="YW56" s="318"/>
      <c r="YX56" s="318"/>
      <c r="YY56" s="318"/>
      <c r="YZ56" s="318"/>
      <c r="ZA56" s="318"/>
      <c r="ZB56" s="318"/>
      <c r="ZC56" s="318"/>
      <c r="ZD56" s="318"/>
      <c r="ZE56" s="318"/>
      <c r="ZF56" s="318"/>
      <c r="ZG56" s="318"/>
      <c r="ZH56" s="318"/>
      <c r="ZI56" s="318"/>
      <c r="ZJ56" s="318"/>
      <c r="ZK56" s="318"/>
      <c r="ZL56" s="318"/>
      <c r="ZM56" s="318"/>
      <c r="ZN56" s="318"/>
      <c r="ZO56" s="318"/>
      <c r="ZP56" s="318"/>
      <c r="ZQ56" s="318"/>
      <c r="ZR56" s="318"/>
      <c r="ZS56" s="318"/>
      <c r="ZT56" s="318"/>
      <c r="ZU56" s="318"/>
      <c r="ZV56" s="318"/>
      <c r="ZW56" s="318"/>
      <c r="ZX56" s="318"/>
      <c r="ZY56" s="318"/>
      <c r="ZZ56" s="318"/>
      <c r="AAA56" s="318"/>
      <c r="AAB56" s="318"/>
      <c r="AAC56" s="318"/>
      <c r="AAD56" s="318"/>
      <c r="AAE56" s="318"/>
      <c r="AAF56" s="318"/>
      <c r="AAG56" s="318"/>
      <c r="AAH56" s="318"/>
      <c r="AAI56" s="318"/>
      <c r="AAJ56" s="318"/>
      <c r="AAK56" s="318"/>
      <c r="AAL56" s="318"/>
      <c r="AAM56" s="318"/>
      <c r="AAN56" s="318"/>
      <c r="AAO56" s="318"/>
      <c r="AAP56" s="318"/>
      <c r="AAQ56" s="318"/>
      <c r="AAR56" s="318"/>
      <c r="AAS56" s="318"/>
      <c r="AAT56" s="318"/>
      <c r="AAU56" s="318"/>
      <c r="AAV56" s="318"/>
      <c r="AAW56" s="318"/>
      <c r="AAX56" s="318"/>
      <c r="AAY56" s="318"/>
      <c r="AAZ56" s="318"/>
      <c r="ABA56" s="318"/>
      <c r="ABB56" s="318"/>
      <c r="ABC56" s="318"/>
      <c r="ABD56" s="318"/>
      <c r="ABE56" s="318"/>
      <c r="ABF56" s="318"/>
      <c r="ABG56" s="318"/>
      <c r="ABH56" s="318"/>
      <c r="ABI56" s="318"/>
      <c r="ABJ56" s="318"/>
      <c r="ABK56" s="318"/>
      <c r="ABL56" s="318"/>
      <c r="ABM56" s="318"/>
      <c r="ABN56" s="318"/>
      <c r="ABO56" s="318"/>
      <c r="ABP56" s="318"/>
      <c r="ABQ56" s="318"/>
      <c r="ABR56" s="318"/>
      <c r="ABS56" s="318"/>
      <c r="ABT56" s="318"/>
      <c r="ABU56" s="318"/>
      <c r="ABV56" s="318"/>
      <c r="ABW56" s="318"/>
      <c r="ABX56" s="318"/>
      <c r="ABY56" s="318"/>
      <c r="ABZ56" s="318"/>
      <c r="ACA56" s="318"/>
      <c r="ACB56" s="318"/>
      <c r="ACC56" s="318"/>
      <c r="ACD56" s="318"/>
      <c r="ACE56" s="318"/>
      <c r="ACF56" s="318"/>
      <c r="ACG56" s="318"/>
      <c r="ACH56" s="318"/>
      <c r="ACI56" s="318"/>
      <c r="ACJ56" s="318"/>
      <c r="ACK56" s="318"/>
      <c r="ACL56" s="318"/>
      <c r="ACM56" s="318"/>
      <c r="ACN56" s="318"/>
      <c r="ACO56" s="318"/>
      <c r="ACP56" s="318"/>
      <c r="ACQ56" s="318"/>
      <c r="ACR56" s="318"/>
      <c r="ACS56" s="318"/>
      <c r="ACT56" s="318"/>
      <c r="ACU56" s="318"/>
      <c r="ACV56" s="318"/>
      <c r="ACW56" s="318"/>
      <c r="ACX56" s="318"/>
      <c r="ACY56" s="318"/>
      <c r="ACZ56" s="318"/>
      <c r="ADA56" s="318"/>
      <c r="ADB56" s="318"/>
      <c r="ADC56" s="318"/>
      <c r="ADD56" s="318"/>
      <c r="ADE56" s="318"/>
      <c r="ADF56" s="318"/>
      <c r="ADG56" s="318"/>
      <c r="ADH56" s="318"/>
      <c r="ADI56" s="318"/>
      <c r="ADJ56" s="318"/>
      <c r="ADK56" s="318"/>
      <c r="ADL56" s="318"/>
      <c r="ADM56" s="318"/>
      <c r="ADN56" s="318"/>
      <c r="ADO56" s="318"/>
      <c r="ADP56" s="318"/>
      <c r="ADQ56" s="318"/>
      <c r="ADR56" s="318"/>
      <c r="ADS56" s="318"/>
      <c r="ADT56" s="318"/>
      <c r="ADU56" s="318"/>
      <c r="ADV56" s="318"/>
      <c r="ADW56" s="318"/>
      <c r="ADX56" s="318"/>
      <c r="ADY56" s="318"/>
      <c r="ADZ56" s="318"/>
      <c r="AEA56" s="318"/>
      <c r="AEB56" s="318"/>
      <c r="AEC56" s="318"/>
      <c r="AED56" s="318"/>
      <c r="AEE56" s="318"/>
      <c r="AEF56" s="318"/>
      <c r="AEG56" s="318"/>
      <c r="AEH56" s="318"/>
      <c r="AEI56" s="318"/>
      <c r="AEJ56" s="318"/>
      <c r="AEK56" s="318"/>
      <c r="AEL56" s="318"/>
      <c r="AEM56" s="318"/>
      <c r="AEN56" s="318"/>
      <c r="AEO56" s="318"/>
      <c r="AEP56" s="318"/>
      <c r="AEQ56" s="318"/>
      <c r="AER56" s="318"/>
      <c r="AES56" s="318"/>
      <c r="AET56" s="318"/>
      <c r="AEU56" s="318"/>
      <c r="AEV56" s="318"/>
      <c r="AEW56" s="318"/>
      <c r="AEX56" s="318"/>
      <c r="AEY56" s="318"/>
      <c r="AEZ56" s="318"/>
      <c r="AFA56" s="318"/>
      <c r="AFB56" s="318"/>
      <c r="AFC56" s="318"/>
      <c r="AFD56" s="318"/>
      <c r="AFE56" s="318"/>
      <c r="AFF56" s="318"/>
      <c r="AFG56" s="318"/>
      <c r="AFH56" s="318"/>
      <c r="AFI56" s="318"/>
      <c r="AFJ56" s="318"/>
      <c r="AFK56" s="318"/>
      <c r="AFL56" s="318"/>
      <c r="AFM56" s="318"/>
      <c r="AFN56" s="318"/>
      <c r="AFO56" s="318"/>
      <c r="AFP56" s="318"/>
      <c r="AFQ56" s="318"/>
      <c r="AFR56" s="318"/>
      <c r="AFS56" s="318"/>
      <c r="AFT56" s="318"/>
      <c r="AFU56" s="318"/>
      <c r="AFV56" s="318"/>
      <c r="AFW56" s="318"/>
      <c r="AFX56" s="318"/>
      <c r="AFY56" s="318"/>
      <c r="AFZ56" s="318"/>
      <c r="AGA56" s="318"/>
      <c r="AGB56" s="318"/>
      <c r="AGC56" s="318"/>
      <c r="AGD56" s="318"/>
      <c r="AGE56" s="318"/>
      <c r="AGF56" s="318"/>
      <c r="AGG56" s="318"/>
      <c r="AGH56" s="318"/>
      <c r="AGI56" s="318"/>
      <c r="AGJ56" s="318"/>
      <c r="AGK56" s="318"/>
      <c r="AGL56" s="318"/>
      <c r="AGM56" s="318"/>
      <c r="AGN56" s="318"/>
      <c r="AGO56" s="318"/>
      <c r="AGP56" s="318"/>
      <c r="AGQ56" s="318"/>
      <c r="AGR56" s="318"/>
      <c r="AGS56" s="318"/>
      <c r="AGT56" s="318"/>
      <c r="AGU56" s="318"/>
      <c r="AGV56" s="318"/>
      <c r="AGW56" s="318"/>
      <c r="AGX56" s="318"/>
      <c r="AGY56" s="318"/>
      <c r="AGZ56" s="318"/>
      <c r="AHA56" s="318"/>
      <c r="AHB56" s="318"/>
      <c r="AHC56" s="318"/>
      <c r="AHD56" s="318"/>
      <c r="AHE56" s="318"/>
      <c r="AHF56" s="318"/>
      <c r="AHG56" s="318"/>
      <c r="AHH56" s="318"/>
      <c r="AHI56" s="318"/>
      <c r="AHJ56" s="318"/>
      <c r="AHK56" s="318"/>
      <c r="AHL56" s="318"/>
      <c r="AHM56" s="318"/>
      <c r="AHN56" s="318"/>
      <c r="AHO56" s="318"/>
      <c r="AHP56" s="318"/>
      <c r="AHQ56" s="318"/>
      <c r="AHR56" s="318"/>
      <c r="AHS56" s="318"/>
      <c r="AHT56" s="318"/>
      <c r="AHU56" s="318"/>
      <c r="AHV56" s="318"/>
      <c r="AHW56" s="318"/>
      <c r="AHX56" s="318"/>
      <c r="AHY56" s="318"/>
      <c r="AHZ56" s="318"/>
      <c r="AIA56" s="318"/>
      <c r="AIB56" s="318"/>
      <c r="AIC56" s="318"/>
      <c r="AID56" s="318"/>
      <c r="AIE56" s="318"/>
      <c r="AIF56" s="318"/>
      <c r="AIG56" s="318"/>
      <c r="AIH56" s="318"/>
      <c r="AII56" s="318"/>
      <c r="AIJ56" s="318"/>
      <c r="AIK56" s="318"/>
      <c r="AIL56" s="318"/>
      <c r="AIM56" s="318"/>
      <c r="AIN56" s="318"/>
      <c r="AIO56" s="318"/>
      <c r="AIP56" s="318"/>
      <c r="AIQ56" s="318"/>
      <c r="AIR56" s="318"/>
      <c r="AIS56" s="318"/>
      <c r="AIT56" s="318"/>
      <c r="AIU56" s="318"/>
      <c r="AIV56" s="318"/>
      <c r="AIW56" s="318"/>
      <c r="AIX56" s="318"/>
      <c r="AIY56" s="318"/>
      <c r="AIZ56" s="318"/>
      <c r="AJA56" s="318"/>
      <c r="AJB56" s="318"/>
      <c r="AJC56" s="318"/>
      <c r="AJD56" s="318"/>
      <c r="AJE56" s="318"/>
      <c r="AJF56" s="318"/>
      <c r="AJG56" s="318"/>
      <c r="AJH56" s="318"/>
      <c r="AJI56" s="318"/>
      <c r="AJJ56" s="318"/>
      <c r="AJK56" s="318"/>
      <c r="AJL56" s="318"/>
      <c r="AJM56" s="318"/>
      <c r="AJN56" s="318"/>
      <c r="AJO56" s="318"/>
      <c r="AJP56" s="318"/>
      <c r="AJQ56" s="318"/>
      <c r="AJR56" s="318"/>
      <c r="AJS56" s="318"/>
      <c r="AJT56" s="318"/>
      <c r="AJU56" s="318"/>
      <c r="AJV56" s="318"/>
      <c r="AJW56" s="318"/>
      <c r="AJX56" s="318"/>
      <c r="AJY56" s="318"/>
      <c r="AJZ56" s="318"/>
      <c r="AKA56" s="318"/>
      <c r="AKB56" s="318"/>
      <c r="AKC56" s="318"/>
      <c r="AKD56" s="318"/>
      <c r="AKE56" s="318"/>
      <c r="AKF56" s="318"/>
      <c r="AKG56" s="318"/>
      <c r="AKH56" s="318"/>
      <c r="AKI56" s="318"/>
      <c r="AKJ56" s="318"/>
      <c r="AKK56" s="318"/>
      <c r="AKL56" s="318"/>
      <c r="AKM56" s="318"/>
      <c r="AKN56" s="318"/>
      <c r="AKO56" s="318"/>
      <c r="AKP56" s="318"/>
      <c r="AKQ56" s="318"/>
      <c r="AKR56" s="318"/>
      <c r="AKS56" s="318"/>
      <c r="AKT56" s="318"/>
      <c r="AKU56" s="318"/>
      <c r="AKV56" s="318"/>
      <c r="AKW56" s="318"/>
      <c r="AKX56" s="318"/>
      <c r="AKY56" s="318"/>
      <c r="AKZ56" s="318"/>
      <c r="ALA56" s="318"/>
      <c r="ALB56" s="318"/>
      <c r="ALC56" s="318"/>
      <c r="ALD56" s="318"/>
      <c r="ALE56" s="318"/>
      <c r="ALF56" s="318"/>
      <c r="ALG56" s="318"/>
      <c r="ALH56" s="318"/>
      <c r="ALI56" s="318"/>
      <c r="ALJ56" s="318"/>
      <c r="ALK56" s="318"/>
      <c r="ALL56" s="318"/>
      <c r="ALM56" s="318"/>
      <c r="ALN56" s="318"/>
      <c r="ALO56" s="318"/>
      <c r="ALP56" s="318"/>
      <c r="ALQ56" s="318"/>
      <c r="ALR56" s="318"/>
      <c r="ALS56" s="318"/>
      <c r="ALT56" s="318"/>
      <c r="ALU56" s="318"/>
      <c r="ALV56" s="318"/>
      <c r="ALW56" s="318"/>
    </row>
    <row r="57" spans="1:1011" s="321" customFormat="1" ht="35.1" customHeight="1">
      <c r="A57" s="331" t="s">
        <v>1565</v>
      </c>
      <c r="B57" s="332">
        <f>SUM(B52:B56)</f>
        <v>0</v>
      </c>
      <c r="C57" s="332">
        <f>SUM(C52:C56)</f>
        <v>0</v>
      </c>
      <c r="D57" s="333">
        <f>SUM(D52:D56)</f>
        <v>0</v>
      </c>
      <c r="E57" s="334" t="e">
        <f t="shared" si="5"/>
        <v>#DIV/0!</v>
      </c>
      <c r="F57" s="470"/>
      <c r="G57" s="470"/>
      <c r="H57" s="318"/>
      <c r="I57" s="331" t="s">
        <v>1565</v>
      </c>
      <c r="J57" s="336">
        <f>SUM(J52:J56)</f>
        <v>0</v>
      </c>
      <c r="K57" s="334" t="e">
        <f t="shared" si="3"/>
        <v>#DIV/0!</v>
      </c>
      <c r="L57" s="470"/>
      <c r="M57" s="470"/>
      <c r="O57" s="342" t="s">
        <v>1569</v>
      </c>
      <c r="P57" s="330"/>
      <c r="Q57" s="328" t="e">
        <f t="shared" si="8"/>
        <v>#DIV/0!</v>
      </c>
      <c r="R57" s="469" t="s">
        <v>1568</v>
      </c>
      <c r="S57" s="469"/>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8"/>
      <c r="BE57" s="318"/>
      <c r="BF57" s="318"/>
      <c r="BG57" s="318"/>
      <c r="BH57" s="318"/>
      <c r="BI57" s="318"/>
      <c r="BJ57" s="318"/>
      <c r="BK57" s="318"/>
      <c r="BL57" s="318"/>
      <c r="BM57" s="318"/>
      <c r="BN57" s="318"/>
      <c r="BO57" s="318"/>
      <c r="BP57" s="318"/>
      <c r="BQ57" s="318"/>
      <c r="BR57" s="318"/>
      <c r="BS57" s="318"/>
      <c r="BT57" s="318"/>
      <c r="BU57" s="318"/>
      <c r="BV57" s="318"/>
      <c r="BW57" s="318"/>
      <c r="BX57" s="318"/>
      <c r="BY57" s="318"/>
      <c r="BZ57" s="318"/>
      <c r="CA57" s="318"/>
      <c r="CB57" s="318"/>
      <c r="CC57" s="318"/>
      <c r="CD57" s="318"/>
      <c r="CE57" s="318"/>
      <c r="CF57" s="318"/>
      <c r="CG57" s="318"/>
      <c r="CH57" s="318"/>
      <c r="CI57" s="318"/>
      <c r="CJ57" s="318"/>
      <c r="CK57" s="318"/>
      <c r="CL57" s="318"/>
      <c r="CM57" s="318"/>
      <c r="CN57" s="318"/>
      <c r="CO57" s="318"/>
      <c r="CP57" s="318"/>
      <c r="CQ57" s="318"/>
      <c r="CR57" s="318"/>
      <c r="CS57" s="318"/>
      <c r="CT57" s="318"/>
      <c r="CU57" s="318"/>
      <c r="CV57" s="318"/>
      <c r="CW57" s="318"/>
      <c r="CX57" s="318"/>
      <c r="CY57" s="318"/>
      <c r="CZ57" s="318"/>
      <c r="DA57" s="318"/>
      <c r="DB57" s="318"/>
      <c r="DC57" s="318"/>
      <c r="DD57" s="318"/>
      <c r="DE57" s="318"/>
      <c r="DF57" s="318"/>
      <c r="DG57" s="318"/>
      <c r="DH57" s="318"/>
      <c r="DI57" s="318"/>
      <c r="DJ57" s="318"/>
      <c r="DK57" s="318"/>
      <c r="DL57" s="318"/>
      <c r="DM57" s="318"/>
      <c r="DN57" s="318"/>
      <c r="DO57" s="318"/>
      <c r="DP57" s="318"/>
      <c r="DQ57" s="318"/>
      <c r="DR57" s="318"/>
      <c r="DS57" s="318"/>
      <c r="DT57" s="318"/>
      <c r="DU57" s="318"/>
      <c r="DV57" s="318"/>
      <c r="DW57" s="318"/>
      <c r="DX57" s="318"/>
      <c r="DY57" s="318"/>
      <c r="DZ57" s="318"/>
      <c r="EA57" s="318"/>
      <c r="EB57" s="318"/>
      <c r="EC57" s="318"/>
      <c r="ED57" s="318"/>
      <c r="EE57" s="318"/>
      <c r="EF57" s="318"/>
      <c r="EG57" s="318"/>
      <c r="EH57" s="318"/>
      <c r="EI57" s="318"/>
      <c r="EJ57" s="318"/>
      <c r="EK57" s="318"/>
      <c r="EL57" s="318"/>
      <c r="EM57" s="318"/>
      <c r="EN57" s="318"/>
      <c r="EO57" s="318"/>
      <c r="EP57" s="318"/>
      <c r="EQ57" s="318"/>
      <c r="ER57" s="318"/>
      <c r="ES57" s="318"/>
      <c r="ET57" s="318"/>
      <c r="EU57" s="318"/>
      <c r="EV57" s="318"/>
      <c r="EW57" s="318"/>
      <c r="EX57" s="318"/>
      <c r="EY57" s="318"/>
      <c r="EZ57" s="318"/>
      <c r="FA57" s="318"/>
      <c r="FB57" s="318"/>
      <c r="FC57" s="318"/>
      <c r="FD57" s="318"/>
      <c r="FE57" s="318"/>
      <c r="FF57" s="318"/>
      <c r="FG57" s="318"/>
      <c r="FH57" s="318"/>
      <c r="FI57" s="318"/>
      <c r="FJ57" s="318"/>
      <c r="FK57" s="318"/>
      <c r="FL57" s="318"/>
      <c r="FM57" s="318"/>
      <c r="FN57" s="318"/>
      <c r="FO57" s="318"/>
      <c r="FP57" s="318"/>
      <c r="FQ57" s="318"/>
      <c r="FR57" s="318"/>
      <c r="FS57" s="318"/>
      <c r="FT57" s="318"/>
      <c r="FU57" s="318"/>
      <c r="FV57" s="318"/>
      <c r="FW57" s="318"/>
      <c r="FX57" s="318"/>
      <c r="FY57" s="318"/>
      <c r="FZ57" s="318"/>
      <c r="GA57" s="318"/>
      <c r="GB57" s="318"/>
      <c r="GC57" s="318"/>
      <c r="GD57" s="318"/>
      <c r="GE57" s="318"/>
      <c r="GF57" s="318"/>
      <c r="GG57" s="318"/>
      <c r="GH57" s="318"/>
      <c r="GI57" s="318"/>
      <c r="GJ57" s="318"/>
      <c r="GK57" s="318"/>
      <c r="GL57" s="318"/>
      <c r="GM57" s="318"/>
      <c r="GN57" s="318"/>
      <c r="GO57" s="318"/>
      <c r="GP57" s="318"/>
      <c r="GQ57" s="318"/>
      <c r="GR57" s="318"/>
      <c r="GS57" s="318"/>
      <c r="GT57" s="318"/>
      <c r="GU57" s="318"/>
      <c r="GV57" s="318"/>
      <c r="GW57" s="318"/>
      <c r="GX57" s="318"/>
      <c r="GY57" s="318"/>
      <c r="GZ57" s="318"/>
      <c r="HA57" s="318"/>
      <c r="HB57" s="318"/>
      <c r="HC57" s="318"/>
      <c r="HD57" s="318"/>
      <c r="HE57" s="318"/>
      <c r="HF57" s="318"/>
      <c r="HG57" s="318"/>
      <c r="HH57" s="318"/>
      <c r="HI57" s="318"/>
      <c r="HJ57" s="318"/>
      <c r="HK57" s="318"/>
      <c r="HL57" s="318"/>
      <c r="HM57" s="318"/>
      <c r="HN57" s="318"/>
      <c r="HO57" s="318"/>
      <c r="HP57" s="318"/>
      <c r="HQ57" s="318"/>
      <c r="HR57" s="318"/>
      <c r="HS57" s="318"/>
      <c r="HT57" s="318"/>
      <c r="HU57" s="318"/>
      <c r="HV57" s="318"/>
      <c r="HW57" s="318"/>
      <c r="HX57" s="318"/>
      <c r="HY57" s="318"/>
      <c r="HZ57" s="318"/>
      <c r="IA57" s="318"/>
      <c r="IB57" s="318"/>
      <c r="IC57" s="318"/>
      <c r="ID57" s="318"/>
      <c r="IE57" s="318"/>
      <c r="IF57" s="318"/>
      <c r="IG57" s="318"/>
      <c r="IH57" s="318"/>
      <c r="II57" s="318"/>
      <c r="IJ57" s="318"/>
      <c r="IK57" s="318"/>
      <c r="IL57" s="318"/>
      <c r="IM57" s="318"/>
      <c r="IN57" s="318"/>
      <c r="IO57" s="318"/>
      <c r="IP57" s="318"/>
      <c r="IQ57" s="318"/>
      <c r="IR57" s="318"/>
      <c r="IS57" s="318"/>
      <c r="IT57" s="318"/>
      <c r="IU57" s="318"/>
      <c r="IV57" s="318"/>
      <c r="IW57" s="318"/>
      <c r="IX57" s="318"/>
      <c r="IY57" s="318"/>
      <c r="IZ57" s="318"/>
      <c r="JA57" s="318"/>
      <c r="JB57" s="318"/>
      <c r="JC57" s="318"/>
      <c r="JD57" s="318"/>
      <c r="JE57" s="318"/>
      <c r="JF57" s="318"/>
      <c r="JG57" s="318"/>
      <c r="JH57" s="318"/>
      <c r="JI57" s="318"/>
      <c r="JJ57" s="318"/>
      <c r="JK57" s="318"/>
      <c r="JL57" s="318"/>
      <c r="JM57" s="318"/>
      <c r="JN57" s="318"/>
      <c r="JO57" s="318"/>
      <c r="JP57" s="318"/>
      <c r="JQ57" s="318"/>
      <c r="JR57" s="318"/>
      <c r="JS57" s="318"/>
      <c r="JT57" s="318"/>
      <c r="JU57" s="318"/>
      <c r="JV57" s="318"/>
      <c r="JW57" s="318"/>
      <c r="JX57" s="318"/>
      <c r="JY57" s="318"/>
      <c r="JZ57" s="318"/>
      <c r="KA57" s="318"/>
      <c r="KB57" s="318"/>
      <c r="KC57" s="318"/>
      <c r="KD57" s="318"/>
      <c r="KE57" s="318"/>
      <c r="KF57" s="318"/>
      <c r="KG57" s="318"/>
      <c r="KH57" s="318"/>
      <c r="KI57" s="318"/>
      <c r="KJ57" s="318"/>
      <c r="KK57" s="318"/>
      <c r="KL57" s="318"/>
      <c r="KM57" s="318"/>
      <c r="KN57" s="318"/>
      <c r="KO57" s="318"/>
      <c r="KP57" s="318"/>
      <c r="KQ57" s="318"/>
      <c r="KR57" s="318"/>
      <c r="KS57" s="318"/>
      <c r="KT57" s="318"/>
      <c r="KU57" s="318"/>
      <c r="KV57" s="318"/>
      <c r="KW57" s="318"/>
      <c r="KX57" s="318"/>
      <c r="KY57" s="318"/>
      <c r="KZ57" s="318"/>
      <c r="LA57" s="318"/>
      <c r="LB57" s="318"/>
      <c r="LC57" s="318"/>
      <c r="LD57" s="318"/>
      <c r="LE57" s="318"/>
      <c r="LF57" s="318"/>
      <c r="LG57" s="318"/>
      <c r="LH57" s="318"/>
      <c r="LI57" s="318"/>
      <c r="LJ57" s="318"/>
      <c r="LK57" s="318"/>
      <c r="LL57" s="318"/>
      <c r="LM57" s="318"/>
      <c r="LN57" s="318"/>
      <c r="LO57" s="318"/>
      <c r="LP57" s="318"/>
      <c r="LQ57" s="318"/>
      <c r="LR57" s="318"/>
      <c r="LS57" s="318"/>
      <c r="LT57" s="318"/>
      <c r="LU57" s="318"/>
      <c r="LV57" s="318"/>
      <c r="LW57" s="318"/>
      <c r="LX57" s="318"/>
      <c r="LY57" s="318"/>
      <c r="LZ57" s="318"/>
      <c r="MA57" s="318"/>
      <c r="MB57" s="318"/>
      <c r="MC57" s="318"/>
      <c r="MD57" s="318"/>
      <c r="ME57" s="318"/>
      <c r="MF57" s="318"/>
      <c r="MG57" s="318"/>
      <c r="MH57" s="318"/>
      <c r="MI57" s="318"/>
      <c r="MJ57" s="318"/>
      <c r="MK57" s="318"/>
      <c r="ML57" s="318"/>
      <c r="MM57" s="318"/>
      <c r="MN57" s="318"/>
      <c r="MO57" s="318"/>
      <c r="MP57" s="318"/>
      <c r="MQ57" s="318"/>
      <c r="MR57" s="318"/>
      <c r="MS57" s="318"/>
      <c r="MT57" s="318"/>
      <c r="MU57" s="318"/>
      <c r="MV57" s="318"/>
      <c r="MW57" s="318"/>
      <c r="MX57" s="318"/>
      <c r="MY57" s="318"/>
      <c r="MZ57" s="318"/>
      <c r="NA57" s="318"/>
      <c r="NB57" s="318"/>
      <c r="NC57" s="318"/>
      <c r="ND57" s="318"/>
      <c r="NE57" s="318"/>
      <c r="NF57" s="318"/>
      <c r="NG57" s="318"/>
      <c r="NH57" s="318"/>
      <c r="NI57" s="318"/>
      <c r="NJ57" s="318"/>
      <c r="NK57" s="318"/>
      <c r="NL57" s="318"/>
      <c r="NM57" s="318"/>
      <c r="NN57" s="318"/>
      <c r="NO57" s="318"/>
      <c r="NP57" s="318"/>
      <c r="NQ57" s="318"/>
      <c r="NR57" s="318"/>
      <c r="NS57" s="318"/>
      <c r="NT57" s="318"/>
      <c r="NU57" s="318"/>
      <c r="NV57" s="318"/>
      <c r="NW57" s="318"/>
      <c r="NX57" s="318"/>
      <c r="NY57" s="318"/>
      <c r="NZ57" s="318"/>
      <c r="OA57" s="318"/>
      <c r="OB57" s="318"/>
      <c r="OC57" s="318"/>
      <c r="OD57" s="318"/>
      <c r="OE57" s="318"/>
      <c r="OF57" s="318"/>
      <c r="OG57" s="318"/>
      <c r="OH57" s="318"/>
      <c r="OI57" s="318"/>
      <c r="OJ57" s="318"/>
      <c r="OK57" s="318"/>
      <c r="OL57" s="318"/>
      <c r="OM57" s="318"/>
      <c r="ON57" s="318"/>
      <c r="OO57" s="318"/>
      <c r="OP57" s="318"/>
      <c r="OQ57" s="318"/>
      <c r="OR57" s="318"/>
      <c r="OS57" s="318"/>
      <c r="OT57" s="318"/>
      <c r="OU57" s="318"/>
      <c r="OV57" s="318"/>
      <c r="OW57" s="318"/>
      <c r="OX57" s="318"/>
      <c r="OY57" s="318"/>
      <c r="OZ57" s="318"/>
      <c r="PA57" s="318"/>
      <c r="PB57" s="318"/>
      <c r="PC57" s="318"/>
      <c r="PD57" s="318"/>
      <c r="PE57" s="318"/>
      <c r="PF57" s="318"/>
      <c r="PG57" s="318"/>
      <c r="PH57" s="318"/>
      <c r="PI57" s="318"/>
      <c r="PJ57" s="318"/>
      <c r="PK57" s="318"/>
      <c r="PL57" s="318"/>
      <c r="PM57" s="318"/>
      <c r="PN57" s="318"/>
      <c r="PO57" s="318"/>
      <c r="PP57" s="318"/>
      <c r="PQ57" s="318"/>
      <c r="PR57" s="318"/>
      <c r="PS57" s="318"/>
      <c r="PT57" s="318"/>
      <c r="PU57" s="318"/>
      <c r="PV57" s="318"/>
      <c r="PW57" s="318"/>
      <c r="PX57" s="318"/>
      <c r="PY57" s="318"/>
      <c r="PZ57" s="318"/>
      <c r="QA57" s="318"/>
      <c r="QB57" s="318"/>
      <c r="QC57" s="318"/>
      <c r="QD57" s="318"/>
      <c r="QE57" s="318"/>
      <c r="QF57" s="318"/>
      <c r="QG57" s="318"/>
      <c r="QH57" s="318"/>
      <c r="QI57" s="318"/>
      <c r="QJ57" s="318"/>
      <c r="QK57" s="318"/>
      <c r="QL57" s="318"/>
      <c r="QM57" s="318"/>
      <c r="QN57" s="318"/>
      <c r="QO57" s="318"/>
      <c r="QP57" s="318"/>
      <c r="QQ57" s="318"/>
      <c r="QR57" s="318"/>
      <c r="QS57" s="318"/>
      <c r="QT57" s="318"/>
      <c r="QU57" s="318"/>
      <c r="QV57" s="318"/>
      <c r="QW57" s="318"/>
      <c r="QX57" s="318"/>
      <c r="QY57" s="318"/>
      <c r="QZ57" s="318"/>
      <c r="RA57" s="318"/>
      <c r="RB57" s="318"/>
      <c r="RC57" s="318"/>
      <c r="RD57" s="318"/>
      <c r="RE57" s="318"/>
      <c r="RF57" s="318"/>
      <c r="RG57" s="318"/>
      <c r="RH57" s="318"/>
      <c r="RI57" s="318"/>
      <c r="RJ57" s="318"/>
      <c r="RK57" s="318"/>
      <c r="RL57" s="318"/>
      <c r="RM57" s="318"/>
      <c r="RN57" s="318"/>
      <c r="RO57" s="318"/>
      <c r="RP57" s="318"/>
      <c r="RQ57" s="318"/>
      <c r="RR57" s="318"/>
      <c r="RS57" s="318"/>
      <c r="RT57" s="318"/>
      <c r="RU57" s="318"/>
      <c r="RV57" s="318"/>
      <c r="RW57" s="318"/>
      <c r="RX57" s="318"/>
      <c r="RY57" s="318"/>
      <c r="RZ57" s="318"/>
      <c r="SA57" s="318"/>
      <c r="SB57" s="318"/>
      <c r="SC57" s="318"/>
      <c r="SD57" s="318"/>
      <c r="SE57" s="318"/>
      <c r="SF57" s="318"/>
      <c r="SG57" s="318"/>
      <c r="SH57" s="318"/>
      <c r="SI57" s="318"/>
      <c r="SJ57" s="318"/>
      <c r="SK57" s="318"/>
      <c r="SL57" s="318"/>
      <c r="SM57" s="318"/>
      <c r="SN57" s="318"/>
      <c r="SO57" s="318"/>
      <c r="SP57" s="318"/>
      <c r="SQ57" s="318"/>
      <c r="SR57" s="318"/>
      <c r="SS57" s="318"/>
      <c r="ST57" s="318"/>
      <c r="SU57" s="318"/>
      <c r="SV57" s="318"/>
      <c r="SW57" s="318"/>
      <c r="SX57" s="318"/>
      <c r="SY57" s="318"/>
      <c r="SZ57" s="318"/>
      <c r="TA57" s="318"/>
      <c r="TB57" s="318"/>
      <c r="TC57" s="318"/>
      <c r="TD57" s="318"/>
      <c r="TE57" s="318"/>
      <c r="TF57" s="318"/>
      <c r="TG57" s="318"/>
      <c r="TH57" s="318"/>
      <c r="TI57" s="318"/>
      <c r="TJ57" s="318"/>
      <c r="TK57" s="318"/>
      <c r="TL57" s="318"/>
      <c r="TM57" s="318"/>
      <c r="TN57" s="318"/>
      <c r="TO57" s="318"/>
      <c r="TP57" s="318"/>
      <c r="TQ57" s="318"/>
      <c r="TR57" s="318"/>
      <c r="TS57" s="318"/>
      <c r="TT57" s="318"/>
      <c r="TU57" s="318"/>
      <c r="TV57" s="318"/>
      <c r="TW57" s="318"/>
      <c r="TX57" s="318"/>
      <c r="TY57" s="318"/>
      <c r="TZ57" s="318"/>
      <c r="UA57" s="318"/>
      <c r="UB57" s="318"/>
      <c r="UC57" s="318"/>
      <c r="UD57" s="318"/>
      <c r="UE57" s="318"/>
      <c r="UF57" s="318"/>
      <c r="UG57" s="318"/>
      <c r="UH57" s="318"/>
      <c r="UI57" s="318"/>
      <c r="UJ57" s="318"/>
      <c r="UK57" s="318"/>
      <c r="UL57" s="318"/>
      <c r="UM57" s="318"/>
      <c r="UN57" s="318"/>
      <c r="UO57" s="318"/>
      <c r="UP57" s="318"/>
      <c r="UQ57" s="318"/>
      <c r="UR57" s="318"/>
      <c r="US57" s="318"/>
      <c r="UT57" s="318"/>
      <c r="UU57" s="318"/>
      <c r="UV57" s="318"/>
      <c r="UW57" s="318"/>
      <c r="UX57" s="318"/>
      <c r="UY57" s="318"/>
      <c r="UZ57" s="318"/>
      <c r="VA57" s="318"/>
      <c r="VB57" s="318"/>
      <c r="VC57" s="318"/>
      <c r="VD57" s="318"/>
      <c r="VE57" s="318"/>
      <c r="VF57" s="318"/>
      <c r="VG57" s="318"/>
      <c r="VH57" s="318"/>
      <c r="VI57" s="318"/>
      <c r="VJ57" s="318"/>
      <c r="VK57" s="318"/>
      <c r="VL57" s="318"/>
      <c r="VM57" s="318"/>
      <c r="VN57" s="318"/>
      <c r="VO57" s="318"/>
      <c r="VP57" s="318"/>
      <c r="VQ57" s="318"/>
      <c r="VR57" s="318"/>
      <c r="VS57" s="318"/>
      <c r="VT57" s="318"/>
      <c r="VU57" s="318"/>
      <c r="VV57" s="318"/>
      <c r="VW57" s="318"/>
      <c r="VX57" s="318"/>
      <c r="VY57" s="318"/>
      <c r="VZ57" s="318"/>
      <c r="WA57" s="318"/>
      <c r="WB57" s="318"/>
      <c r="WC57" s="318"/>
      <c r="WD57" s="318"/>
      <c r="WE57" s="318"/>
      <c r="WF57" s="318"/>
      <c r="WG57" s="318"/>
      <c r="WH57" s="318"/>
      <c r="WI57" s="318"/>
      <c r="WJ57" s="318"/>
      <c r="WK57" s="318"/>
      <c r="WL57" s="318"/>
      <c r="WM57" s="318"/>
      <c r="WN57" s="318"/>
      <c r="WO57" s="318"/>
      <c r="WP57" s="318"/>
      <c r="WQ57" s="318"/>
      <c r="WR57" s="318"/>
      <c r="WS57" s="318"/>
      <c r="WT57" s="318"/>
      <c r="WU57" s="318"/>
      <c r="WV57" s="318"/>
      <c r="WW57" s="318"/>
      <c r="WX57" s="318"/>
      <c r="WY57" s="318"/>
      <c r="WZ57" s="318"/>
      <c r="XA57" s="318"/>
      <c r="XB57" s="318"/>
      <c r="XC57" s="318"/>
      <c r="XD57" s="318"/>
      <c r="XE57" s="318"/>
      <c r="XF57" s="318"/>
      <c r="XG57" s="318"/>
      <c r="XH57" s="318"/>
      <c r="XI57" s="318"/>
      <c r="XJ57" s="318"/>
      <c r="XK57" s="318"/>
      <c r="XL57" s="318"/>
      <c r="XM57" s="318"/>
      <c r="XN57" s="318"/>
      <c r="XO57" s="318"/>
      <c r="XP57" s="318"/>
      <c r="XQ57" s="318"/>
      <c r="XR57" s="318"/>
      <c r="XS57" s="318"/>
      <c r="XT57" s="318"/>
      <c r="XU57" s="318"/>
      <c r="XV57" s="318"/>
      <c r="XW57" s="318"/>
      <c r="XX57" s="318"/>
      <c r="XY57" s="318"/>
      <c r="XZ57" s="318"/>
      <c r="YA57" s="318"/>
      <c r="YB57" s="318"/>
      <c r="YC57" s="318"/>
      <c r="YD57" s="318"/>
      <c r="YE57" s="318"/>
      <c r="YF57" s="318"/>
      <c r="YG57" s="318"/>
      <c r="YH57" s="318"/>
      <c r="YI57" s="318"/>
      <c r="YJ57" s="318"/>
      <c r="YK57" s="318"/>
      <c r="YL57" s="318"/>
      <c r="YM57" s="318"/>
      <c r="YN57" s="318"/>
      <c r="YO57" s="318"/>
      <c r="YP57" s="318"/>
      <c r="YQ57" s="318"/>
      <c r="YR57" s="318"/>
      <c r="YS57" s="318"/>
      <c r="YT57" s="318"/>
      <c r="YU57" s="318"/>
      <c r="YV57" s="318"/>
      <c r="YW57" s="318"/>
      <c r="YX57" s="318"/>
      <c r="YY57" s="318"/>
      <c r="YZ57" s="318"/>
      <c r="ZA57" s="318"/>
      <c r="ZB57" s="318"/>
      <c r="ZC57" s="318"/>
      <c r="ZD57" s="318"/>
      <c r="ZE57" s="318"/>
      <c r="ZF57" s="318"/>
      <c r="ZG57" s="318"/>
      <c r="ZH57" s="318"/>
      <c r="ZI57" s="318"/>
      <c r="ZJ57" s="318"/>
      <c r="ZK57" s="318"/>
      <c r="ZL57" s="318"/>
      <c r="ZM57" s="318"/>
      <c r="ZN57" s="318"/>
      <c r="ZO57" s="318"/>
      <c r="ZP57" s="318"/>
      <c r="ZQ57" s="318"/>
      <c r="ZR57" s="318"/>
      <c r="ZS57" s="318"/>
      <c r="ZT57" s="318"/>
      <c r="ZU57" s="318"/>
      <c r="ZV57" s="318"/>
      <c r="ZW57" s="318"/>
      <c r="ZX57" s="318"/>
      <c r="ZY57" s="318"/>
      <c r="ZZ57" s="318"/>
      <c r="AAA57" s="318"/>
      <c r="AAB57" s="318"/>
      <c r="AAC57" s="318"/>
      <c r="AAD57" s="318"/>
      <c r="AAE57" s="318"/>
      <c r="AAF57" s="318"/>
      <c r="AAG57" s="318"/>
      <c r="AAH57" s="318"/>
      <c r="AAI57" s="318"/>
      <c r="AAJ57" s="318"/>
      <c r="AAK57" s="318"/>
      <c r="AAL57" s="318"/>
      <c r="AAM57" s="318"/>
      <c r="AAN57" s="318"/>
      <c r="AAO57" s="318"/>
      <c r="AAP57" s="318"/>
      <c r="AAQ57" s="318"/>
      <c r="AAR57" s="318"/>
      <c r="AAS57" s="318"/>
      <c r="AAT57" s="318"/>
      <c r="AAU57" s="318"/>
      <c r="AAV57" s="318"/>
      <c r="AAW57" s="318"/>
      <c r="AAX57" s="318"/>
      <c r="AAY57" s="318"/>
      <c r="AAZ57" s="318"/>
      <c r="ABA57" s="318"/>
      <c r="ABB57" s="318"/>
      <c r="ABC57" s="318"/>
      <c r="ABD57" s="318"/>
      <c r="ABE57" s="318"/>
      <c r="ABF57" s="318"/>
      <c r="ABG57" s="318"/>
      <c r="ABH57" s="318"/>
      <c r="ABI57" s="318"/>
      <c r="ABJ57" s="318"/>
      <c r="ABK57" s="318"/>
      <c r="ABL57" s="318"/>
      <c r="ABM57" s="318"/>
      <c r="ABN57" s="318"/>
      <c r="ABO57" s="318"/>
      <c r="ABP57" s="318"/>
      <c r="ABQ57" s="318"/>
      <c r="ABR57" s="318"/>
      <c r="ABS57" s="318"/>
      <c r="ABT57" s="318"/>
      <c r="ABU57" s="318"/>
      <c r="ABV57" s="318"/>
      <c r="ABW57" s="318"/>
      <c r="ABX57" s="318"/>
      <c r="ABY57" s="318"/>
      <c r="ABZ57" s="318"/>
      <c r="ACA57" s="318"/>
      <c r="ACB57" s="318"/>
      <c r="ACC57" s="318"/>
      <c r="ACD57" s="318"/>
      <c r="ACE57" s="318"/>
      <c r="ACF57" s="318"/>
      <c r="ACG57" s="318"/>
      <c r="ACH57" s="318"/>
      <c r="ACI57" s="318"/>
      <c r="ACJ57" s="318"/>
      <c r="ACK57" s="318"/>
      <c r="ACL57" s="318"/>
      <c r="ACM57" s="318"/>
      <c r="ACN57" s="318"/>
      <c r="ACO57" s="318"/>
      <c r="ACP57" s="318"/>
      <c r="ACQ57" s="318"/>
      <c r="ACR57" s="318"/>
      <c r="ACS57" s="318"/>
      <c r="ACT57" s="318"/>
      <c r="ACU57" s="318"/>
      <c r="ACV57" s="318"/>
      <c r="ACW57" s="318"/>
      <c r="ACX57" s="318"/>
      <c r="ACY57" s="318"/>
      <c r="ACZ57" s="318"/>
      <c r="ADA57" s="318"/>
      <c r="ADB57" s="318"/>
      <c r="ADC57" s="318"/>
      <c r="ADD57" s="318"/>
      <c r="ADE57" s="318"/>
      <c r="ADF57" s="318"/>
      <c r="ADG57" s="318"/>
      <c r="ADH57" s="318"/>
      <c r="ADI57" s="318"/>
      <c r="ADJ57" s="318"/>
      <c r="ADK57" s="318"/>
      <c r="ADL57" s="318"/>
      <c r="ADM57" s="318"/>
      <c r="ADN57" s="318"/>
      <c r="ADO57" s="318"/>
      <c r="ADP57" s="318"/>
      <c r="ADQ57" s="318"/>
      <c r="ADR57" s="318"/>
      <c r="ADS57" s="318"/>
      <c r="ADT57" s="318"/>
      <c r="ADU57" s="318"/>
      <c r="ADV57" s="318"/>
      <c r="ADW57" s="318"/>
      <c r="ADX57" s="318"/>
      <c r="ADY57" s="318"/>
      <c r="ADZ57" s="318"/>
      <c r="AEA57" s="318"/>
      <c r="AEB57" s="318"/>
      <c r="AEC57" s="318"/>
      <c r="AED57" s="318"/>
      <c r="AEE57" s="318"/>
      <c r="AEF57" s="318"/>
      <c r="AEG57" s="318"/>
      <c r="AEH57" s="318"/>
      <c r="AEI57" s="318"/>
      <c r="AEJ57" s="318"/>
      <c r="AEK57" s="318"/>
      <c r="AEL57" s="318"/>
      <c r="AEM57" s="318"/>
      <c r="AEN57" s="318"/>
      <c r="AEO57" s="318"/>
      <c r="AEP57" s="318"/>
      <c r="AEQ57" s="318"/>
      <c r="AER57" s="318"/>
      <c r="AES57" s="318"/>
      <c r="AET57" s="318"/>
      <c r="AEU57" s="318"/>
      <c r="AEV57" s="318"/>
      <c r="AEW57" s="318"/>
      <c r="AEX57" s="318"/>
      <c r="AEY57" s="318"/>
      <c r="AEZ57" s="318"/>
      <c r="AFA57" s="318"/>
      <c r="AFB57" s="318"/>
      <c r="AFC57" s="318"/>
      <c r="AFD57" s="318"/>
      <c r="AFE57" s="318"/>
      <c r="AFF57" s="318"/>
      <c r="AFG57" s="318"/>
      <c r="AFH57" s="318"/>
      <c r="AFI57" s="318"/>
      <c r="AFJ57" s="318"/>
      <c r="AFK57" s="318"/>
      <c r="AFL57" s="318"/>
      <c r="AFM57" s="318"/>
      <c r="AFN57" s="318"/>
      <c r="AFO57" s="318"/>
      <c r="AFP57" s="318"/>
      <c r="AFQ57" s="318"/>
      <c r="AFR57" s="318"/>
      <c r="AFS57" s="318"/>
      <c r="AFT57" s="318"/>
      <c r="AFU57" s="318"/>
      <c r="AFV57" s="318"/>
      <c r="AFW57" s="318"/>
      <c r="AFX57" s="318"/>
      <c r="AFY57" s="318"/>
      <c r="AFZ57" s="318"/>
      <c r="AGA57" s="318"/>
      <c r="AGB57" s="318"/>
      <c r="AGC57" s="318"/>
      <c r="AGD57" s="318"/>
      <c r="AGE57" s="318"/>
      <c r="AGF57" s="318"/>
      <c r="AGG57" s="318"/>
      <c r="AGH57" s="318"/>
      <c r="AGI57" s="318"/>
      <c r="AGJ57" s="318"/>
      <c r="AGK57" s="318"/>
      <c r="AGL57" s="318"/>
      <c r="AGM57" s="318"/>
      <c r="AGN57" s="318"/>
      <c r="AGO57" s="318"/>
      <c r="AGP57" s="318"/>
      <c r="AGQ57" s="318"/>
      <c r="AGR57" s="318"/>
      <c r="AGS57" s="318"/>
      <c r="AGT57" s="318"/>
      <c r="AGU57" s="318"/>
      <c r="AGV57" s="318"/>
      <c r="AGW57" s="318"/>
      <c r="AGX57" s="318"/>
      <c r="AGY57" s="318"/>
      <c r="AGZ57" s="318"/>
      <c r="AHA57" s="318"/>
      <c r="AHB57" s="318"/>
      <c r="AHC57" s="318"/>
      <c r="AHD57" s="318"/>
      <c r="AHE57" s="318"/>
      <c r="AHF57" s="318"/>
      <c r="AHG57" s="318"/>
      <c r="AHH57" s="318"/>
      <c r="AHI57" s="318"/>
      <c r="AHJ57" s="318"/>
      <c r="AHK57" s="318"/>
      <c r="AHL57" s="318"/>
      <c r="AHM57" s="318"/>
      <c r="AHN57" s="318"/>
      <c r="AHO57" s="318"/>
      <c r="AHP57" s="318"/>
      <c r="AHQ57" s="318"/>
      <c r="AHR57" s="318"/>
      <c r="AHS57" s="318"/>
      <c r="AHT57" s="318"/>
      <c r="AHU57" s="318"/>
      <c r="AHV57" s="318"/>
      <c r="AHW57" s="318"/>
      <c r="AHX57" s="318"/>
      <c r="AHY57" s="318"/>
      <c r="AHZ57" s="318"/>
      <c r="AIA57" s="318"/>
      <c r="AIB57" s="318"/>
      <c r="AIC57" s="318"/>
      <c r="AID57" s="318"/>
      <c r="AIE57" s="318"/>
      <c r="AIF57" s="318"/>
      <c r="AIG57" s="318"/>
      <c r="AIH57" s="318"/>
      <c r="AII57" s="318"/>
      <c r="AIJ57" s="318"/>
      <c r="AIK57" s="318"/>
      <c r="AIL57" s="318"/>
      <c r="AIM57" s="318"/>
      <c r="AIN57" s="318"/>
      <c r="AIO57" s="318"/>
      <c r="AIP57" s="318"/>
      <c r="AIQ57" s="318"/>
      <c r="AIR57" s="318"/>
      <c r="AIS57" s="318"/>
      <c r="AIT57" s="318"/>
      <c r="AIU57" s="318"/>
      <c r="AIV57" s="318"/>
      <c r="AIW57" s="318"/>
      <c r="AIX57" s="318"/>
      <c r="AIY57" s="318"/>
      <c r="AIZ57" s="318"/>
      <c r="AJA57" s="318"/>
      <c r="AJB57" s="318"/>
      <c r="AJC57" s="318"/>
      <c r="AJD57" s="318"/>
      <c r="AJE57" s="318"/>
      <c r="AJF57" s="318"/>
      <c r="AJG57" s="318"/>
      <c r="AJH57" s="318"/>
      <c r="AJI57" s="318"/>
      <c r="AJJ57" s="318"/>
      <c r="AJK57" s="318"/>
      <c r="AJL57" s="318"/>
      <c r="AJM57" s="318"/>
      <c r="AJN57" s="318"/>
      <c r="AJO57" s="318"/>
      <c r="AJP57" s="318"/>
      <c r="AJQ57" s="318"/>
      <c r="AJR57" s="318"/>
      <c r="AJS57" s="318"/>
      <c r="AJT57" s="318"/>
      <c r="AJU57" s="318"/>
      <c r="AJV57" s="318"/>
      <c r="AJW57" s="318"/>
      <c r="AJX57" s="318"/>
      <c r="AJY57" s="318"/>
      <c r="AJZ57" s="318"/>
      <c r="AKA57" s="318"/>
      <c r="AKB57" s="318"/>
      <c r="AKC57" s="318"/>
      <c r="AKD57" s="318"/>
      <c r="AKE57" s="318"/>
      <c r="AKF57" s="318"/>
      <c r="AKG57" s="318"/>
      <c r="AKH57" s="318"/>
      <c r="AKI57" s="318"/>
      <c r="AKJ57" s="318"/>
      <c r="AKK57" s="318"/>
      <c r="AKL57" s="318"/>
      <c r="AKM57" s="318"/>
      <c r="AKN57" s="318"/>
      <c r="AKO57" s="318"/>
      <c r="AKP57" s="318"/>
      <c r="AKQ57" s="318"/>
      <c r="AKR57" s="318"/>
      <c r="AKS57" s="318"/>
      <c r="AKT57" s="318"/>
      <c r="AKU57" s="318"/>
      <c r="AKV57" s="318"/>
      <c r="AKW57" s="318"/>
      <c r="AKX57" s="318"/>
      <c r="AKY57" s="318"/>
      <c r="AKZ57" s="318"/>
      <c r="ALA57" s="318"/>
      <c r="ALB57" s="318"/>
      <c r="ALC57" s="318"/>
      <c r="ALD57" s="318"/>
      <c r="ALE57" s="318"/>
      <c r="ALF57" s="318"/>
      <c r="ALG57" s="318"/>
      <c r="ALH57" s="318"/>
      <c r="ALI57" s="318"/>
      <c r="ALJ57" s="318"/>
      <c r="ALK57" s="318"/>
      <c r="ALL57" s="318"/>
      <c r="ALM57" s="318"/>
      <c r="ALN57" s="318"/>
      <c r="ALO57" s="318"/>
      <c r="ALP57" s="318"/>
      <c r="ALQ57" s="318"/>
      <c r="ALR57" s="318"/>
      <c r="ALS57" s="318"/>
      <c r="ALT57" s="318"/>
      <c r="ALU57" s="318"/>
      <c r="ALV57" s="318"/>
      <c r="ALW57" s="318"/>
    </row>
    <row r="58" spans="1:1011" s="321" customFormat="1" ht="29.85" customHeight="1">
      <c r="A58" s="339" t="s">
        <v>1566</v>
      </c>
      <c r="B58" s="343">
        <f>B46+B51+B57</f>
        <v>0</v>
      </c>
      <c r="C58" s="343">
        <f>C46+C51+C57</f>
        <v>0</v>
      </c>
      <c r="D58" s="344">
        <f>D46+D51+D57</f>
        <v>0</v>
      </c>
      <c r="E58" s="341" t="e">
        <f t="shared" si="5"/>
        <v>#DIV/0!</v>
      </c>
      <c r="F58" s="468"/>
      <c r="G58" s="468"/>
      <c r="H58" s="318"/>
      <c r="I58" s="339" t="s">
        <v>1566</v>
      </c>
      <c r="J58" s="345">
        <f>J46+J51+J57</f>
        <v>0</v>
      </c>
      <c r="K58" s="341" t="e">
        <f t="shared" si="3"/>
        <v>#DIV/0!</v>
      </c>
      <c r="L58" s="468"/>
      <c r="M58" s="468"/>
      <c r="O58" s="342" t="s">
        <v>1570</v>
      </c>
      <c r="P58" s="330"/>
      <c r="Q58" s="328" t="e">
        <f t="shared" si="8"/>
        <v>#DIV/0!</v>
      </c>
      <c r="R58" s="466"/>
      <c r="S58" s="466"/>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18"/>
      <c r="BR58" s="318"/>
      <c r="BS58" s="318"/>
      <c r="BT58" s="318"/>
      <c r="BU58" s="318"/>
      <c r="BV58" s="318"/>
      <c r="BW58" s="318"/>
      <c r="BX58" s="318"/>
      <c r="BY58" s="318"/>
      <c r="BZ58" s="318"/>
      <c r="CA58" s="318"/>
      <c r="CB58" s="318"/>
      <c r="CC58" s="318"/>
      <c r="CD58" s="318"/>
      <c r="CE58" s="318"/>
      <c r="CF58" s="318"/>
      <c r="CG58" s="318"/>
      <c r="CH58" s="318"/>
      <c r="CI58" s="318"/>
      <c r="CJ58" s="318"/>
      <c r="CK58" s="318"/>
      <c r="CL58" s="318"/>
      <c r="CM58" s="318"/>
      <c r="CN58" s="318"/>
      <c r="CO58" s="318"/>
      <c r="CP58" s="318"/>
      <c r="CQ58" s="318"/>
      <c r="CR58" s="318"/>
      <c r="CS58" s="318"/>
      <c r="CT58" s="318"/>
      <c r="CU58" s="318"/>
      <c r="CV58" s="318"/>
      <c r="CW58" s="318"/>
      <c r="CX58" s="318"/>
      <c r="CY58" s="318"/>
      <c r="CZ58" s="318"/>
      <c r="DA58" s="318"/>
      <c r="DB58" s="318"/>
      <c r="DC58" s="318"/>
      <c r="DD58" s="318"/>
      <c r="DE58" s="318"/>
      <c r="DF58" s="318"/>
      <c r="DG58" s="318"/>
      <c r="DH58" s="318"/>
      <c r="DI58" s="318"/>
      <c r="DJ58" s="318"/>
      <c r="DK58" s="318"/>
      <c r="DL58" s="318"/>
      <c r="DM58" s="318"/>
      <c r="DN58" s="318"/>
      <c r="DO58" s="318"/>
      <c r="DP58" s="318"/>
      <c r="DQ58" s="318"/>
      <c r="DR58" s="318"/>
      <c r="DS58" s="318"/>
      <c r="DT58" s="318"/>
      <c r="DU58" s="318"/>
      <c r="DV58" s="318"/>
      <c r="DW58" s="318"/>
      <c r="DX58" s="318"/>
      <c r="DY58" s="318"/>
      <c r="DZ58" s="318"/>
      <c r="EA58" s="318"/>
      <c r="EB58" s="318"/>
      <c r="EC58" s="318"/>
      <c r="ED58" s="318"/>
      <c r="EE58" s="318"/>
      <c r="EF58" s="318"/>
      <c r="EG58" s="318"/>
      <c r="EH58" s="318"/>
      <c r="EI58" s="318"/>
      <c r="EJ58" s="318"/>
      <c r="EK58" s="318"/>
      <c r="EL58" s="318"/>
      <c r="EM58" s="318"/>
      <c r="EN58" s="318"/>
      <c r="EO58" s="318"/>
      <c r="EP58" s="318"/>
      <c r="EQ58" s="318"/>
      <c r="ER58" s="318"/>
      <c r="ES58" s="318"/>
      <c r="ET58" s="318"/>
      <c r="EU58" s="318"/>
      <c r="EV58" s="318"/>
      <c r="EW58" s="318"/>
      <c r="EX58" s="318"/>
      <c r="EY58" s="318"/>
      <c r="EZ58" s="318"/>
      <c r="FA58" s="318"/>
      <c r="FB58" s="318"/>
      <c r="FC58" s="318"/>
      <c r="FD58" s="318"/>
      <c r="FE58" s="318"/>
      <c r="FF58" s="318"/>
      <c r="FG58" s="318"/>
      <c r="FH58" s="318"/>
      <c r="FI58" s="318"/>
      <c r="FJ58" s="318"/>
      <c r="FK58" s="318"/>
      <c r="FL58" s="318"/>
      <c r="FM58" s="318"/>
      <c r="FN58" s="318"/>
      <c r="FO58" s="318"/>
      <c r="FP58" s="318"/>
      <c r="FQ58" s="318"/>
      <c r="FR58" s="318"/>
      <c r="FS58" s="318"/>
      <c r="FT58" s="318"/>
      <c r="FU58" s="318"/>
      <c r="FV58" s="318"/>
      <c r="FW58" s="318"/>
      <c r="FX58" s="318"/>
      <c r="FY58" s="318"/>
      <c r="FZ58" s="318"/>
      <c r="GA58" s="318"/>
      <c r="GB58" s="318"/>
      <c r="GC58" s="318"/>
      <c r="GD58" s="318"/>
      <c r="GE58" s="318"/>
      <c r="GF58" s="318"/>
      <c r="GG58" s="318"/>
      <c r="GH58" s="318"/>
      <c r="GI58" s="318"/>
      <c r="GJ58" s="318"/>
      <c r="GK58" s="318"/>
      <c r="GL58" s="318"/>
      <c r="GM58" s="318"/>
      <c r="GN58" s="318"/>
      <c r="GO58" s="318"/>
      <c r="GP58" s="318"/>
      <c r="GQ58" s="318"/>
      <c r="GR58" s="318"/>
      <c r="GS58" s="318"/>
      <c r="GT58" s="318"/>
      <c r="GU58" s="318"/>
      <c r="GV58" s="318"/>
      <c r="GW58" s="318"/>
      <c r="GX58" s="318"/>
      <c r="GY58" s="318"/>
      <c r="GZ58" s="318"/>
      <c r="HA58" s="318"/>
      <c r="HB58" s="318"/>
      <c r="HC58" s="318"/>
      <c r="HD58" s="318"/>
      <c r="HE58" s="318"/>
      <c r="HF58" s="318"/>
      <c r="HG58" s="318"/>
      <c r="HH58" s="318"/>
      <c r="HI58" s="318"/>
      <c r="HJ58" s="318"/>
      <c r="HK58" s="318"/>
      <c r="HL58" s="318"/>
      <c r="HM58" s="318"/>
      <c r="HN58" s="318"/>
      <c r="HO58" s="318"/>
      <c r="HP58" s="318"/>
      <c r="HQ58" s="318"/>
      <c r="HR58" s="318"/>
      <c r="HS58" s="318"/>
      <c r="HT58" s="318"/>
      <c r="HU58" s="318"/>
      <c r="HV58" s="318"/>
      <c r="HW58" s="318"/>
      <c r="HX58" s="318"/>
      <c r="HY58" s="318"/>
      <c r="HZ58" s="318"/>
      <c r="IA58" s="318"/>
      <c r="IB58" s="318"/>
      <c r="IC58" s="318"/>
      <c r="ID58" s="318"/>
      <c r="IE58" s="318"/>
      <c r="IF58" s="318"/>
      <c r="IG58" s="318"/>
      <c r="IH58" s="318"/>
      <c r="II58" s="318"/>
      <c r="IJ58" s="318"/>
      <c r="IK58" s="318"/>
      <c r="IL58" s="318"/>
      <c r="IM58" s="318"/>
      <c r="IN58" s="318"/>
      <c r="IO58" s="318"/>
      <c r="IP58" s="318"/>
      <c r="IQ58" s="318"/>
      <c r="IR58" s="318"/>
      <c r="IS58" s="318"/>
      <c r="IT58" s="318"/>
      <c r="IU58" s="318"/>
      <c r="IV58" s="318"/>
      <c r="IW58" s="318"/>
      <c r="IX58" s="318"/>
      <c r="IY58" s="318"/>
      <c r="IZ58" s="318"/>
      <c r="JA58" s="318"/>
      <c r="JB58" s="318"/>
      <c r="JC58" s="318"/>
      <c r="JD58" s="318"/>
      <c r="JE58" s="318"/>
      <c r="JF58" s="318"/>
      <c r="JG58" s="318"/>
      <c r="JH58" s="318"/>
      <c r="JI58" s="318"/>
      <c r="JJ58" s="318"/>
      <c r="JK58" s="318"/>
      <c r="JL58" s="318"/>
      <c r="JM58" s="318"/>
      <c r="JN58" s="318"/>
      <c r="JO58" s="318"/>
      <c r="JP58" s="318"/>
      <c r="JQ58" s="318"/>
      <c r="JR58" s="318"/>
      <c r="JS58" s="318"/>
      <c r="JT58" s="318"/>
      <c r="JU58" s="318"/>
      <c r="JV58" s="318"/>
      <c r="JW58" s="318"/>
      <c r="JX58" s="318"/>
      <c r="JY58" s="318"/>
      <c r="JZ58" s="318"/>
      <c r="KA58" s="318"/>
      <c r="KB58" s="318"/>
      <c r="KC58" s="318"/>
      <c r="KD58" s="318"/>
      <c r="KE58" s="318"/>
      <c r="KF58" s="318"/>
      <c r="KG58" s="318"/>
      <c r="KH58" s="318"/>
      <c r="KI58" s="318"/>
      <c r="KJ58" s="318"/>
      <c r="KK58" s="318"/>
      <c r="KL58" s="318"/>
      <c r="KM58" s="318"/>
      <c r="KN58" s="318"/>
      <c r="KO58" s="318"/>
      <c r="KP58" s="318"/>
      <c r="KQ58" s="318"/>
      <c r="KR58" s="318"/>
      <c r="KS58" s="318"/>
      <c r="KT58" s="318"/>
      <c r="KU58" s="318"/>
      <c r="KV58" s="318"/>
      <c r="KW58" s="318"/>
      <c r="KX58" s="318"/>
      <c r="KY58" s="318"/>
      <c r="KZ58" s="318"/>
      <c r="LA58" s="318"/>
      <c r="LB58" s="318"/>
      <c r="LC58" s="318"/>
      <c r="LD58" s="318"/>
      <c r="LE58" s="318"/>
      <c r="LF58" s="318"/>
      <c r="LG58" s="318"/>
      <c r="LH58" s="318"/>
      <c r="LI58" s="318"/>
      <c r="LJ58" s="318"/>
      <c r="LK58" s="318"/>
      <c r="LL58" s="318"/>
      <c r="LM58" s="318"/>
      <c r="LN58" s="318"/>
      <c r="LO58" s="318"/>
      <c r="LP58" s="318"/>
      <c r="LQ58" s="318"/>
      <c r="LR58" s="318"/>
      <c r="LS58" s="318"/>
      <c r="LT58" s="318"/>
      <c r="LU58" s="318"/>
      <c r="LV58" s="318"/>
      <c r="LW58" s="318"/>
      <c r="LX58" s="318"/>
      <c r="LY58" s="318"/>
      <c r="LZ58" s="318"/>
      <c r="MA58" s="318"/>
      <c r="MB58" s="318"/>
      <c r="MC58" s="318"/>
      <c r="MD58" s="318"/>
      <c r="ME58" s="318"/>
      <c r="MF58" s="318"/>
      <c r="MG58" s="318"/>
      <c r="MH58" s="318"/>
      <c r="MI58" s="318"/>
      <c r="MJ58" s="318"/>
      <c r="MK58" s="318"/>
      <c r="ML58" s="318"/>
      <c r="MM58" s="318"/>
      <c r="MN58" s="318"/>
      <c r="MO58" s="318"/>
      <c r="MP58" s="318"/>
      <c r="MQ58" s="318"/>
      <c r="MR58" s="318"/>
      <c r="MS58" s="318"/>
      <c r="MT58" s="318"/>
      <c r="MU58" s="318"/>
      <c r="MV58" s="318"/>
      <c r="MW58" s="318"/>
      <c r="MX58" s="318"/>
      <c r="MY58" s="318"/>
      <c r="MZ58" s="318"/>
      <c r="NA58" s="318"/>
      <c r="NB58" s="318"/>
      <c r="NC58" s="318"/>
      <c r="ND58" s="318"/>
      <c r="NE58" s="318"/>
      <c r="NF58" s="318"/>
      <c r="NG58" s="318"/>
      <c r="NH58" s="318"/>
      <c r="NI58" s="318"/>
      <c r="NJ58" s="318"/>
      <c r="NK58" s="318"/>
      <c r="NL58" s="318"/>
      <c r="NM58" s="318"/>
      <c r="NN58" s="318"/>
      <c r="NO58" s="318"/>
      <c r="NP58" s="318"/>
      <c r="NQ58" s="318"/>
      <c r="NR58" s="318"/>
      <c r="NS58" s="318"/>
      <c r="NT58" s="318"/>
      <c r="NU58" s="318"/>
      <c r="NV58" s="318"/>
      <c r="NW58" s="318"/>
      <c r="NX58" s="318"/>
      <c r="NY58" s="318"/>
      <c r="NZ58" s="318"/>
      <c r="OA58" s="318"/>
      <c r="OB58" s="318"/>
      <c r="OC58" s="318"/>
      <c r="OD58" s="318"/>
      <c r="OE58" s="318"/>
      <c r="OF58" s="318"/>
      <c r="OG58" s="318"/>
      <c r="OH58" s="318"/>
      <c r="OI58" s="318"/>
      <c r="OJ58" s="318"/>
      <c r="OK58" s="318"/>
      <c r="OL58" s="318"/>
      <c r="OM58" s="318"/>
      <c r="ON58" s="318"/>
      <c r="OO58" s="318"/>
      <c r="OP58" s="318"/>
      <c r="OQ58" s="318"/>
      <c r="OR58" s="318"/>
      <c r="OS58" s="318"/>
      <c r="OT58" s="318"/>
      <c r="OU58" s="318"/>
      <c r="OV58" s="318"/>
      <c r="OW58" s="318"/>
      <c r="OX58" s="318"/>
      <c r="OY58" s="318"/>
      <c r="OZ58" s="318"/>
      <c r="PA58" s="318"/>
      <c r="PB58" s="318"/>
      <c r="PC58" s="318"/>
      <c r="PD58" s="318"/>
      <c r="PE58" s="318"/>
      <c r="PF58" s="318"/>
      <c r="PG58" s="318"/>
      <c r="PH58" s="318"/>
      <c r="PI58" s="318"/>
      <c r="PJ58" s="318"/>
      <c r="PK58" s="318"/>
      <c r="PL58" s="318"/>
      <c r="PM58" s="318"/>
      <c r="PN58" s="318"/>
      <c r="PO58" s="318"/>
      <c r="PP58" s="318"/>
      <c r="PQ58" s="318"/>
      <c r="PR58" s="318"/>
      <c r="PS58" s="318"/>
      <c r="PT58" s="318"/>
      <c r="PU58" s="318"/>
      <c r="PV58" s="318"/>
      <c r="PW58" s="318"/>
      <c r="PX58" s="318"/>
      <c r="PY58" s="318"/>
      <c r="PZ58" s="318"/>
      <c r="QA58" s="318"/>
      <c r="QB58" s="318"/>
      <c r="QC58" s="318"/>
      <c r="QD58" s="318"/>
      <c r="QE58" s="318"/>
      <c r="QF58" s="318"/>
      <c r="QG58" s="318"/>
      <c r="QH58" s="318"/>
      <c r="QI58" s="318"/>
      <c r="QJ58" s="318"/>
      <c r="QK58" s="318"/>
      <c r="QL58" s="318"/>
      <c r="QM58" s="318"/>
      <c r="QN58" s="318"/>
      <c r="QO58" s="318"/>
      <c r="QP58" s="318"/>
      <c r="QQ58" s="318"/>
      <c r="QR58" s="318"/>
      <c r="QS58" s="318"/>
      <c r="QT58" s="318"/>
      <c r="QU58" s="318"/>
      <c r="QV58" s="318"/>
      <c r="QW58" s="318"/>
      <c r="QX58" s="318"/>
      <c r="QY58" s="318"/>
      <c r="QZ58" s="318"/>
      <c r="RA58" s="318"/>
      <c r="RB58" s="318"/>
      <c r="RC58" s="318"/>
      <c r="RD58" s="318"/>
      <c r="RE58" s="318"/>
      <c r="RF58" s="318"/>
      <c r="RG58" s="318"/>
      <c r="RH58" s="318"/>
      <c r="RI58" s="318"/>
      <c r="RJ58" s="318"/>
      <c r="RK58" s="318"/>
      <c r="RL58" s="318"/>
      <c r="RM58" s="318"/>
      <c r="RN58" s="318"/>
      <c r="RO58" s="318"/>
      <c r="RP58" s="318"/>
      <c r="RQ58" s="318"/>
      <c r="RR58" s="318"/>
      <c r="RS58" s="318"/>
      <c r="RT58" s="318"/>
      <c r="RU58" s="318"/>
      <c r="RV58" s="318"/>
      <c r="RW58" s="318"/>
      <c r="RX58" s="318"/>
      <c r="RY58" s="318"/>
      <c r="RZ58" s="318"/>
      <c r="SA58" s="318"/>
      <c r="SB58" s="318"/>
      <c r="SC58" s="318"/>
      <c r="SD58" s="318"/>
      <c r="SE58" s="318"/>
      <c r="SF58" s="318"/>
      <c r="SG58" s="318"/>
      <c r="SH58" s="318"/>
      <c r="SI58" s="318"/>
      <c r="SJ58" s="318"/>
      <c r="SK58" s="318"/>
      <c r="SL58" s="318"/>
      <c r="SM58" s="318"/>
      <c r="SN58" s="318"/>
      <c r="SO58" s="318"/>
      <c r="SP58" s="318"/>
      <c r="SQ58" s="318"/>
      <c r="SR58" s="318"/>
      <c r="SS58" s="318"/>
      <c r="ST58" s="318"/>
      <c r="SU58" s="318"/>
      <c r="SV58" s="318"/>
      <c r="SW58" s="318"/>
      <c r="SX58" s="318"/>
      <c r="SY58" s="318"/>
      <c r="SZ58" s="318"/>
      <c r="TA58" s="318"/>
      <c r="TB58" s="318"/>
      <c r="TC58" s="318"/>
      <c r="TD58" s="318"/>
      <c r="TE58" s="318"/>
      <c r="TF58" s="318"/>
      <c r="TG58" s="318"/>
      <c r="TH58" s="318"/>
      <c r="TI58" s="318"/>
      <c r="TJ58" s="318"/>
      <c r="TK58" s="318"/>
      <c r="TL58" s="318"/>
      <c r="TM58" s="318"/>
      <c r="TN58" s="318"/>
      <c r="TO58" s="318"/>
      <c r="TP58" s="318"/>
      <c r="TQ58" s="318"/>
      <c r="TR58" s="318"/>
      <c r="TS58" s="318"/>
      <c r="TT58" s="318"/>
      <c r="TU58" s="318"/>
      <c r="TV58" s="318"/>
      <c r="TW58" s="318"/>
      <c r="TX58" s="318"/>
      <c r="TY58" s="318"/>
      <c r="TZ58" s="318"/>
      <c r="UA58" s="318"/>
      <c r="UB58" s="318"/>
      <c r="UC58" s="318"/>
      <c r="UD58" s="318"/>
      <c r="UE58" s="318"/>
      <c r="UF58" s="318"/>
      <c r="UG58" s="318"/>
      <c r="UH58" s="318"/>
      <c r="UI58" s="318"/>
      <c r="UJ58" s="318"/>
      <c r="UK58" s="318"/>
      <c r="UL58" s="318"/>
      <c r="UM58" s="318"/>
      <c r="UN58" s="318"/>
      <c r="UO58" s="318"/>
      <c r="UP58" s="318"/>
      <c r="UQ58" s="318"/>
      <c r="UR58" s="318"/>
      <c r="US58" s="318"/>
      <c r="UT58" s="318"/>
      <c r="UU58" s="318"/>
      <c r="UV58" s="318"/>
      <c r="UW58" s="318"/>
      <c r="UX58" s="318"/>
      <c r="UY58" s="318"/>
      <c r="UZ58" s="318"/>
      <c r="VA58" s="318"/>
      <c r="VB58" s="318"/>
      <c r="VC58" s="318"/>
      <c r="VD58" s="318"/>
      <c r="VE58" s="318"/>
      <c r="VF58" s="318"/>
      <c r="VG58" s="318"/>
      <c r="VH58" s="318"/>
      <c r="VI58" s="318"/>
      <c r="VJ58" s="318"/>
      <c r="VK58" s="318"/>
      <c r="VL58" s="318"/>
      <c r="VM58" s="318"/>
      <c r="VN58" s="318"/>
      <c r="VO58" s="318"/>
      <c r="VP58" s="318"/>
      <c r="VQ58" s="318"/>
      <c r="VR58" s="318"/>
      <c r="VS58" s="318"/>
      <c r="VT58" s="318"/>
      <c r="VU58" s="318"/>
      <c r="VV58" s="318"/>
      <c r="VW58" s="318"/>
      <c r="VX58" s="318"/>
      <c r="VY58" s="318"/>
      <c r="VZ58" s="318"/>
      <c r="WA58" s="318"/>
      <c r="WB58" s="318"/>
      <c r="WC58" s="318"/>
      <c r="WD58" s="318"/>
      <c r="WE58" s="318"/>
      <c r="WF58" s="318"/>
      <c r="WG58" s="318"/>
      <c r="WH58" s="318"/>
      <c r="WI58" s="318"/>
      <c r="WJ58" s="318"/>
      <c r="WK58" s="318"/>
      <c r="WL58" s="318"/>
      <c r="WM58" s="318"/>
      <c r="WN58" s="318"/>
      <c r="WO58" s="318"/>
      <c r="WP58" s="318"/>
      <c r="WQ58" s="318"/>
      <c r="WR58" s="318"/>
      <c r="WS58" s="318"/>
      <c r="WT58" s="318"/>
      <c r="WU58" s="318"/>
      <c r="WV58" s="318"/>
      <c r="WW58" s="318"/>
      <c r="WX58" s="318"/>
      <c r="WY58" s="318"/>
      <c r="WZ58" s="318"/>
      <c r="XA58" s="318"/>
      <c r="XB58" s="318"/>
      <c r="XC58" s="318"/>
      <c r="XD58" s="318"/>
      <c r="XE58" s="318"/>
      <c r="XF58" s="318"/>
      <c r="XG58" s="318"/>
      <c r="XH58" s="318"/>
      <c r="XI58" s="318"/>
      <c r="XJ58" s="318"/>
      <c r="XK58" s="318"/>
      <c r="XL58" s="318"/>
      <c r="XM58" s="318"/>
      <c r="XN58" s="318"/>
      <c r="XO58" s="318"/>
      <c r="XP58" s="318"/>
      <c r="XQ58" s="318"/>
      <c r="XR58" s="318"/>
      <c r="XS58" s="318"/>
      <c r="XT58" s="318"/>
      <c r="XU58" s="318"/>
      <c r="XV58" s="318"/>
      <c r="XW58" s="318"/>
      <c r="XX58" s="318"/>
      <c r="XY58" s="318"/>
      <c r="XZ58" s="318"/>
      <c r="YA58" s="318"/>
      <c r="YB58" s="318"/>
      <c r="YC58" s="318"/>
      <c r="YD58" s="318"/>
      <c r="YE58" s="318"/>
      <c r="YF58" s="318"/>
      <c r="YG58" s="318"/>
      <c r="YH58" s="318"/>
      <c r="YI58" s="318"/>
      <c r="YJ58" s="318"/>
      <c r="YK58" s="318"/>
      <c r="YL58" s="318"/>
      <c r="YM58" s="318"/>
      <c r="YN58" s="318"/>
      <c r="YO58" s="318"/>
      <c r="YP58" s="318"/>
      <c r="YQ58" s="318"/>
      <c r="YR58" s="318"/>
      <c r="YS58" s="318"/>
      <c r="YT58" s="318"/>
      <c r="YU58" s="318"/>
      <c r="YV58" s="318"/>
      <c r="YW58" s="318"/>
      <c r="YX58" s="318"/>
      <c r="YY58" s="318"/>
      <c r="YZ58" s="318"/>
      <c r="ZA58" s="318"/>
      <c r="ZB58" s="318"/>
      <c r="ZC58" s="318"/>
      <c r="ZD58" s="318"/>
      <c r="ZE58" s="318"/>
      <c r="ZF58" s="318"/>
      <c r="ZG58" s="318"/>
      <c r="ZH58" s="318"/>
      <c r="ZI58" s="318"/>
      <c r="ZJ58" s="318"/>
      <c r="ZK58" s="318"/>
      <c r="ZL58" s="318"/>
      <c r="ZM58" s="318"/>
      <c r="ZN58" s="318"/>
      <c r="ZO58" s="318"/>
      <c r="ZP58" s="318"/>
      <c r="ZQ58" s="318"/>
      <c r="ZR58" s="318"/>
      <c r="ZS58" s="318"/>
      <c r="ZT58" s="318"/>
      <c r="ZU58" s="318"/>
      <c r="ZV58" s="318"/>
      <c r="ZW58" s="318"/>
      <c r="ZX58" s="318"/>
      <c r="ZY58" s="318"/>
      <c r="ZZ58" s="318"/>
      <c r="AAA58" s="318"/>
      <c r="AAB58" s="318"/>
      <c r="AAC58" s="318"/>
      <c r="AAD58" s="318"/>
      <c r="AAE58" s="318"/>
      <c r="AAF58" s="318"/>
      <c r="AAG58" s="318"/>
      <c r="AAH58" s="318"/>
      <c r="AAI58" s="318"/>
      <c r="AAJ58" s="318"/>
      <c r="AAK58" s="318"/>
      <c r="AAL58" s="318"/>
      <c r="AAM58" s="318"/>
      <c r="AAN58" s="318"/>
      <c r="AAO58" s="318"/>
      <c r="AAP58" s="318"/>
      <c r="AAQ58" s="318"/>
      <c r="AAR58" s="318"/>
      <c r="AAS58" s="318"/>
      <c r="AAT58" s="318"/>
      <c r="AAU58" s="318"/>
      <c r="AAV58" s="318"/>
      <c r="AAW58" s="318"/>
      <c r="AAX58" s="318"/>
      <c r="AAY58" s="318"/>
      <c r="AAZ58" s="318"/>
      <c r="ABA58" s="318"/>
      <c r="ABB58" s="318"/>
      <c r="ABC58" s="318"/>
      <c r="ABD58" s="318"/>
      <c r="ABE58" s="318"/>
      <c r="ABF58" s="318"/>
      <c r="ABG58" s="318"/>
      <c r="ABH58" s="318"/>
      <c r="ABI58" s="318"/>
      <c r="ABJ58" s="318"/>
      <c r="ABK58" s="318"/>
      <c r="ABL58" s="318"/>
      <c r="ABM58" s="318"/>
      <c r="ABN58" s="318"/>
      <c r="ABO58" s="318"/>
      <c r="ABP58" s="318"/>
      <c r="ABQ58" s="318"/>
      <c r="ABR58" s="318"/>
      <c r="ABS58" s="318"/>
      <c r="ABT58" s="318"/>
      <c r="ABU58" s="318"/>
      <c r="ABV58" s="318"/>
      <c r="ABW58" s="318"/>
      <c r="ABX58" s="318"/>
      <c r="ABY58" s="318"/>
      <c r="ABZ58" s="318"/>
      <c r="ACA58" s="318"/>
      <c r="ACB58" s="318"/>
      <c r="ACC58" s="318"/>
      <c r="ACD58" s="318"/>
      <c r="ACE58" s="318"/>
      <c r="ACF58" s="318"/>
      <c r="ACG58" s="318"/>
      <c r="ACH58" s="318"/>
      <c r="ACI58" s="318"/>
      <c r="ACJ58" s="318"/>
      <c r="ACK58" s="318"/>
      <c r="ACL58" s="318"/>
      <c r="ACM58" s="318"/>
      <c r="ACN58" s="318"/>
      <c r="ACO58" s="318"/>
      <c r="ACP58" s="318"/>
      <c r="ACQ58" s="318"/>
      <c r="ACR58" s="318"/>
      <c r="ACS58" s="318"/>
      <c r="ACT58" s="318"/>
      <c r="ACU58" s="318"/>
      <c r="ACV58" s="318"/>
      <c r="ACW58" s="318"/>
      <c r="ACX58" s="318"/>
      <c r="ACY58" s="318"/>
      <c r="ACZ58" s="318"/>
      <c r="ADA58" s="318"/>
      <c r="ADB58" s="318"/>
      <c r="ADC58" s="318"/>
      <c r="ADD58" s="318"/>
      <c r="ADE58" s="318"/>
      <c r="ADF58" s="318"/>
      <c r="ADG58" s="318"/>
      <c r="ADH58" s="318"/>
      <c r="ADI58" s="318"/>
      <c r="ADJ58" s="318"/>
      <c r="ADK58" s="318"/>
      <c r="ADL58" s="318"/>
      <c r="ADM58" s="318"/>
      <c r="ADN58" s="318"/>
      <c r="ADO58" s="318"/>
      <c r="ADP58" s="318"/>
      <c r="ADQ58" s="318"/>
      <c r="ADR58" s="318"/>
      <c r="ADS58" s="318"/>
      <c r="ADT58" s="318"/>
      <c r="ADU58" s="318"/>
      <c r="ADV58" s="318"/>
      <c r="ADW58" s="318"/>
      <c r="ADX58" s="318"/>
      <c r="ADY58" s="318"/>
      <c r="ADZ58" s="318"/>
      <c r="AEA58" s="318"/>
      <c r="AEB58" s="318"/>
      <c r="AEC58" s="318"/>
      <c r="AED58" s="318"/>
      <c r="AEE58" s="318"/>
      <c r="AEF58" s="318"/>
      <c r="AEG58" s="318"/>
      <c r="AEH58" s="318"/>
      <c r="AEI58" s="318"/>
      <c r="AEJ58" s="318"/>
      <c r="AEK58" s="318"/>
      <c r="AEL58" s="318"/>
      <c r="AEM58" s="318"/>
      <c r="AEN58" s="318"/>
      <c r="AEO58" s="318"/>
      <c r="AEP58" s="318"/>
      <c r="AEQ58" s="318"/>
      <c r="AER58" s="318"/>
      <c r="AES58" s="318"/>
      <c r="AET58" s="318"/>
      <c r="AEU58" s="318"/>
      <c r="AEV58" s="318"/>
      <c r="AEW58" s="318"/>
      <c r="AEX58" s="318"/>
      <c r="AEY58" s="318"/>
      <c r="AEZ58" s="318"/>
      <c r="AFA58" s="318"/>
      <c r="AFB58" s="318"/>
      <c r="AFC58" s="318"/>
      <c r="AFD58" s="318"/>
      <c r="AFE58" s="318"/>
      <c r="AFF58" s="318"/>
      <c r="AFG58" s="318"/>
      <c r="AFH58" s="318"/>
      <c r="AFI58" s="318"/>
      <c r="AFJ58" s="318"/>
      <c r="AFK58" s="318"/>
      <c r="AFL58" s="318"/>
      <c r="AFM58" s="318"/>
      <c r="AFN58" s="318"/>
      <c r="AFO58" s="318"/>
      <c r="AFP58" s="318"/>
      <c r="AFQ58" s="318"/>
      <c r="AFR58" s="318"/>
      <c r="AFS58" s="318"/>
      <c r="AFT58" s="318"/>
      <c r="AFU58" s="318"/>
      <c r="AFV58" s="318"/>
      <c r="AFW58" s="318"/>
      <c r="AFX58" s="318"/>
      <c r="AFY58" s="318"/>
      <c r="AFZ58" s="318"/>
      <c r="AGA58" s="318"/>
      <c r="AGB58" s="318"/>
      <c r="AGC58" s="318"/>
      <c r="AGD58" s="318"/>
      <c r="AGE58" s="318"/>
      <c r="AGF58" s="318"/>
      <c r="AGG58" s="318"/>
      <c r="AGH58" s="318"/>
      <c r="AGI58" s="318"/>
      <c r="AGJ58" s="318"/>
      <c r="AGK58" s="318"/>
      <c r="AGL58" s="318"/>
      <c r="AGM58" s="318"/>
      <c r="AGN58" s="318"/>
      <c r="AGO58" s="318"/>
      <c r="AGP58" s="318"/>
      <c r="AGQ58" s="318"/>
      <c r="AGR58" s="318"/>
      <c r="AGS58" s="318"/>
      <c r="AGT58" s="318"/>
      <c r="AGU58" s="318"/>
      <c r="AGV58" s="318"/>
      <c r="AGW58" s="318"/>
      <c r="AGX58" s="318"/>
      <c r="AGY58" s="318"/>
      <c r="AGZ58" s="318"/>
      <c r="AHA58" s="318"/>
      <c r="AHB58" s="318"/>
      <c r="AHC58" s="318"/>
      <c r="AHD58" s="318"/>
      <c r="AHE58" s="318"/>
      <c r="AHF58" s="318"/>
      <c r="AHG58" s="318"/>
      <c r="AHH58" s="318"/>
      <c r="AHI58" s="318"/>
      <c r="AHJ58" s="318"/>
      <c r="AHK58" s="318"/>
      <c r="AHL58" s="318"/>
      <c r="AHM58" s="318"/>
      <c r="AHN58" s="318"/>
      <c r="AHO58" s="318"/>
      <c r="AHP58" s="318"/>
      <c r="AHQ58" s="318"/>
      <c r="AHR58" s="318"/>
      <c r="AHS58" s="318"/>
      <c r="AHT58" s="318"/>
      <c r="AHU58" s="318"/>
      <c r="AHV58" s="318"/>
      <c r="AHW58" s="318"/>
      <c r="AHX58" s="318"/>
      <c r="AHY58" s="318"/>
      <c r="AHZ58" s="318"/>
      <c r="AIA58" s="318"/>
      <c r="AIB58" s="318"/>
      <c r="AIC58" s="318"/>
      <c r="AID58" s="318"/>
      <c r="AIE58" s="318"/>
      <c r="AIF58" s="318"/>
      <c r="AIG58" s="318"/>
      <c r="AIH58" s="318"/>
      <c r="AII58" s="318"/>
      <c r="AIJ58" s="318"/>
      <c r="AIK58" s="318"/>
      <c r="AIL58" s="318"/>
      <c r="AIM58" s="318"/>
      <c r="AIN58" s="318"/>
      <c r="AIO58" s="318"/>
      <c r="AIP58" s="318"/>
      <c r="AIQ58" s="318"/>
      <c r="AIR58" s="318"/>
      <c r="AIS58" s="318"/>
      <c r="AIT58" s="318"/>
      <c r="AIU58" s="318"/>
      <c r="AIV58" s="318"/>
      <c r="AIW58" s="318"/>
      <c r="AIX58" s="318"/>
      <c r="AIY58" s="318"/>
      <c r="AIZ58" s="318"/>
      <c r="AJA58" s="318"/>
      <c r="AJB58" s="318"/>
      <c r="AJC58" s="318"/>
      <c r="AJD58" s="318"/>
      <c r="AJE58" s="318"/>
      <c r="AJF58" s="318"/>
      <c r="AJG58" s="318"/>
      <c r="AJH58" s="318"/>
      <c r="AJI58" s="318"/>
      <c r="AJJ58" s="318"/>
      <c r="AJK58" s="318"/>
      <c r="AJL58" s="318"/>
      <c r="AJM58" s="318"/>
      <c r="AJN58" s="318"/>
      <c r="AJO58" s="318"/>
      <c r="AJP58" s="318"/>
      <c r="AJQ58" s="318"/>
      <c r="AJR58" s="318"/>
      <c r="AJS58" s="318"/>
      <c r="AJT58" s="318"/>
      <c r="AJU58" s="318"/>
      <c r="AJV58" s="318"/>
      <c r="AJW58" s="318"/>
      <c r="AJX58" s="318"/>
      <c r="AJY58" s="318"/>
      <c r="AJZ58" s="318"/>
      <c r="AKA58" s="318"/>
      <c r="AKB58" s="318"/>
      <c r="AKC58" s="318"/>
      <c r="AKD58" s="318"/>
      <c r="AKE58" s="318"/>
      <c r="AKF58" s="318"/>
      <c r="AKG58" s="318"/>
      <c r="AKH58" s="318"/>
      <c r="AKI58" s="318"/>
      <c r="AKJ58" s="318"/>
      <c r="AKK58" s="318"/>
      <c r="AKL58" s="318"/>
      <c r="AKM58" s="318"/>
      <c r="AKN58" s="318"/>
      <c r="AKO58" s="318"/>
      <c r="AKP58" s="318"/>
      <c r="AKQ58" s="318"/>
      <c r="AKR58" s="318"/>
      <c r="AKS58" s="318"/>
      <c r="AKT58" s="318"/>
      <c r="AKU58" s="318"/>
      <c r="AKV58" s="318"/>
      <c r="AKW58" s="318"/>
      <c r="AKX58" s="318"/>
      <c r="AKY58" s="318"/>
      <c r="AKZ58" s="318"/>
      <c r="ALA58" s="318"/>
      <c r="ALB58" s="318"/>
      <c r="ALC58" s="318"/>
      <c r="ALD58" s="318"/>
      <c r="ALE58" s="318"/>
      <c r="ALF58" s="318"/>
      <c r="ALG58" s="318"/>
      <c r="ALH58" s="318"/>
      <c r="ALI58" s="318"/>
      <c r="ALJ58" s="318"/>
      <c r="ALK58" s="318"/>
      <c r="ALL58" s="318"/>
      <c r="ALM58" s="318"/>
      <c r="ALN58" s="318"/>
      <c r="ALO58" s="318"/>
      <c r="ALP58" s="318"/>
      <c r="ALQ58" s="318"/>
      <c r="ALR58" s="318"/>
      <c r="ALS58" s="318"/>
      <c r="ALT58" s="318"/>
      <c r="ALU58" s="318"/>
      <c r="ALV58" s="318"/>
      <c r="ALW58" s="318"/>
    </row>
    <row r="59" spans="1:1011" s="321" customFormat="1">
      <c r="A59" s="342" t="s">
        <v>1571</v>
      </c>
      <c r="B59" s="324"/>
      <c r="C59" s="324"/>
      <c r="D59" s="325">
        <f>ROUND(B59+C59,0)</f>
        <v>0</v>
      </c>
      <c r="E59" s="328" t="e">
        <f t="shared" si="5"/>
        <v>#DIV/0!</v>
      </c>
      <c r="F59" s="469" t="s">
        <v>1568</v>
      </c>
      <c r="G59" s="469"/>
      <c r="H59" s="318"/>
      <c r="I59" s="342" t="s">
        <v>1571</v>
      </c>
      <c r="J59" s="327"/>
      <c r="K59" s="328" t="e">
        <f t="shared" si="3"/>
        <v>#DIV/0!</v>
      </c>
      <c r="L59" s="469" t="s">
        <v>1568</v>
      </c>
      <c r="M59" s="469"/>
      <c r="O59" s="346" t="s">
        <v>1572</v>
      </c>
      <c r="P59" s="330"/>
      <c r="Q59" s="328" t="e">
        <f t="shared" si="8"/>
        <v>#DIV/0!</v>
      </c>
      <c r="R59" s="466"/>
      <c r="S59" s="466"/>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c r="AS59" s="318"/>
      <c r="AT59" s="318"/>
      <c r="AU59" s="318"/>
      <c r="AV59" s="318"/>
      <c r="AW59" s="318"/>
      <c r="AX59" s="318"/>
      <c r="AY59" s="318"/>
      <c r="AZ59" s="318"/>
      <c r="BA59" s="318"/>
      <c r="BB59" s="318"/>
      <c r="BC59" s="318"/>
      <c r="BD59" s="318"/>
      <c r="BE59" s="318"/>
      <c r="BF59" s="318"/>
      <c r="BG59" s="318"/>
      <c r="BH59" s="318"/>
      <c r="BI59" s="318"/>
      <c r="BJ59" s="318"/>
      <c r="BK59" s="318"/>
      <c r="BL59" s="318"/>
      <c r="BM59" s="318"/>
      <c r="BN59" s="318"/>
      <c r="BO59" s="318"/>
      <c r="BP59" s="318"/>
      <c r="BQ59" s="318"/>
      <c r="BR59" s="318"/>
      <c r="BS59" s="318"/>
      <c r="BT59" s="318"/>
      <c r="BU59" s="318"/>
      <c r="BV59" s="318"/>
      <c r="BW59" s="318"/>
      <c r="BX59" s="318"/>
      <c r="BY59" s="318"/>
      <c r="BZ59" s="318"/>
      <c r="CA59" s="318"/>
      <c r="CB59" s="318"/>
      <c r="CC59" s="318"/>
      <c r="CD59" s="318"/>
      <c r="CE59" s="318"/>
      <c r="CF59" s="318"/>
      <c r="CG59" s="318"/>
      <c r="CH59" s="318"/>
      <c r="CI59" s="318"/>
      <c r="CJ59" s="318"/>
      <c r="CK59" s="318"/>
      <c r="CL59" s="318"/>
      <c r="CM59" s="318"/>
      <c r="CN59" s="318"/>
      <c r="CO59" s="318"/>
      <c r="CP59" s="318"/>
      <c r="CQ59" s="318"/>
      <c r="CR59" s="318"/>
      <c r="CS59" s="318"/>
      <c r="CT59" s="318"/>
      <c r="CU59" s="318"/>
      <c r="CV59" s="318"/>
      <c r="CW59" s="318"/>
      <c r="CX59" s="318"/>
      <c r="CY59" s="318"/>
      <c r="CZ59" s="318"/>
      <c r="DA59" s="318"/>
      <c r="DB59" s="318"/>
      <c r="DC59" s="318"/>
      <c r="DD59" s="318"/>
      <c r="DE59" s="318"/>
      <c r="DF59" s="318"/>
      <c r="DG59" s="318"/>
      <c r="DH59" s="318"/>
      <c r="DI59" s="318"/>
      <c r="DJ59" s="318"/>
      <c r="DK59" s="318"/>
      <c r="DL59" s="318"/>
      <c r="DM59" s="318"/>
      <c r="DN59" s="318"/>
      <c r="DO59" s="318"/>
      <c r="DP59" s="318"/>
      <c r="DQ59" s="318"/>
      <c r="DR59" s="318"/>
      <c r="DS59" s="318"/>
      <c r="DT59" s="318"/>
      <c r="DU59" s="318"/>
      <c r="DV59" s="318"/>
      <c r="DW59" s="318"/>
      <c r="DX59" s="318"/>
      <c r="DY59" s="318"/>
      <c r="DZ59" s="318"/>
      <c r="EA59" s="318"/>
      <c r="EB59" s="318"/>
      <c r="EC59" s="318"/>
      <c r="ED59" s="318"/>
      <c r="EE59" s="318"/>
      <c r="EF59" s="318"/>
      <c r="EG59" s="318"/>
      <c r="EH59" s="318"/>
      <c r="EI59" s="318"/>
      <c r="EJ59" s="318"/>
      <c r="EK59" s="318"/>
      <c r="EL59" s="318"/>
      <c r="EM59" s="318"/>
      <c r="EN59" s="318"/>
      <c r="EO59" s="318"/>
      <c r="EP59" s="318"/>
      <c r="EQ59" s="318"/>
      <c r="ER59" s="318"/>
      <c r="ES59" s="318"/>
      <c r="ET59" s="318"/>
      <c r="EU59" s="318"/>
      <c r="EV59" s="318"/>
      <c r="EW59" s="318"/>
      <c r="EX59" s="318"/>
      <c r="EY59" s="318"/>
      <c r="EZ59" s="318"/>
      <c r="FA59" s="318"/>
      <c r="FB59" s="318"/>
      <c r="FC59" s="318"/>
      <c r="FD59" s="318"/>
      <c r="FE59" s="318"/>
      <c r="FF59" s="318"/>
      <c r="FG59" s="318"/>
      <c r="FH59" s="318"/>
      <c r="FI59" s="318"/>
      <c r="FJ59" s="318"/>
      <c r="FK59" s="318"/>
      <c r="FL59" s="318"/>
      <c r="FM59" s="318"/>
      <c r="FN59" s="318"/>
      <c r="FO59" s="318"/>
      <c r="FP59" s="318"/>
      <c r="FQ59" s="318"/>
      <c r="FR59" s="318"/>
      <c r="FS59" s="318"/>
      <c r="FT59" s="318"/>
      <c r="FU59" s="318"/>
      <c r="FV59" s="318"/>
      <c r="FW59" s="318"/>
      <c r="FX59" s="318"/>
      <c r="FY59" s="318"/>
      <c r="FZ59" s="318"/>
      <c r="GA59" s="318"/>
      <c r="GB59" s="318"/>
      <c r="GC59" s="318"/>
      <c r="GD59" s="318"/>
      <c r="GE59" s="318"/>
      <c r="GF59" s="318"/>
      <c r="GG59" s="318"/>
      <c r="GH59" s="318"/>
      <c r="GI59" s="318"/>
      <c r="GJ59" s="318"/>
      <c r="GK59" s="318"/>
      <c r="GL59" s="318"/>
      <c r="GM59" s="318"/>
      <c r="GN59" s="318"/>
      <c r="GO59" s="318"/>
      <c r="GP59" s="318"/>
      <c r="GQ59" s="318"/>
      <c r="GR59" s="318"/>
      <c r="GS59" s="318"/>
      <c r="GT59" s="318"/>
      <c r="GU59" s="318"/>
      <c r="GV59" s="318"/>
      <c r="GW59" s="318"/>
      <c r="GX59" s="318"/>
      <c r="GY59" s="318"/>
      <c r="GZ59" s="318"/>
      <c r="HA59" s="318"/>
      <c r="HB59" s="318"/>
      <c r="HC59" s="318"/>
      <c r="HD59" s="318"/>
      <c r="HE59" s="318"/>
      <c r="HF59" s="318"/>
      <c r="HG59" s="318"/>
      <c r="HH59" s="318"/>
      <c r="HI59" s="318"/>
      <c r="HJ59" s="318"/>
      <c r="HK59" s="318"/>
      <c r="HL59" s="318"/>
      <c r="HM59" s="318"/>
      <c r="HN59" s="318"/>
      <c r="HO59" s="318"/>
      <c r="HP59" s="318"/>
      <c r="HQ59" s="318"/>
      <c r="HR59" s="318"/>
      <c r="HS59" s="318"/>
      <c r="HT59" s="318"/>
      <c r="HU59" s="318"/>
      <c r="HV59" s="318"/>
      <c r="HW59" s="318"/>
      <c r="HX59" s="318"/>
      <c r="HY59" s="318"/>
      <c r="HZ59" s="318"/>
      <c r="IA59" s="318"/>
      <c r="IB59" s="318"/>
      <c r="IC59" s="318"/>
      <c r="ID59" s="318"/>
      <c r="IE59" s="318"/>
      <c r="IF59" s="318"/>
      <c r="IG59" s="318"/>
      <c r="IH59" s="318"/>
      <c r="II59" s="318"/>
      <c r="IJ59" s="318"/>
      <c r="IK59" s="318"/>
      <c r="IL59" s="318"/>
      <c r="IM59" s="318"/>
      <c r="IN59" s="318"/>
      <c r="IO59" s="318"/>
      <c r="IP59" s="318"/>
      <c r="IQ59" s="318"/>
      <c r="IR59" s="318"/>
      <c r="IS59" s="318"/>
      <c r="IT59" s="318"/>
      <c r="IU59" s="318"/>
      <c r="IV59" s="318"/>
      <c r="IW59" s="318"/>
      <c r="IX59" s="318"/>
      <c r="IY59" s="318"/>
      <c r="IZ59" s="318"/>
      <c r="JA59" s="318"/>
      <c r="JB59" s="318"/>
      <c r="JC59" s="318"/>
      <c r="JD59" s="318"/>
      <c r="JE59" s="318"/>
      <c r="JF59" s="318"/>
      <c r="JG59" s="318"/>
      <c r="JH59" s="318"/>
      <c r="JI59" s="318"/>
      <c r="JJ59" s="318"/>
      <c r="JK59" s="318"/>
      <c r="JL59" s="318"/>
      <c r="JM59" s="318"/>
      <c r="JN59" s="318"/>
      <c r="JO59" s="318"/>
      <c r="JP59" s="318"/>
      <c r="JQ59" s="318"/>
      <c r="JR59" s="318"/>
      <c r="JS59" s="318"/>
      <c r="JT59" s="318"/>
      <c r="JU59" s="318"/>
      <c r="JV59" s="318"/>
      <c r="JW59" s="318"/>
      <c r="JX59" s="318"/>
      <c r="JY59" s="318"/>
      <c r="JZ59" s="318"/>
      <c r="KA59" s="318"/>
      <c r="KB59" s="318"/>
      <c r="KC59" s="318"/>
      <c r="KD59" s="318"/>
      <c r="KE59" s="318"/>
      <c r="KF59" s="318"/>
      <c r="KG59" s="318"/>
      <c r="KH59" s="318"/>
      <c r="KI59" s="318"/>
      <c r="KJ59" s="318"/>
      <c r="KK59" s="318"/>
      <c r="KL59" s="318"/>
      <c r="KM59" s="318"/>
      <c r="KN59" s="318"/>
      <c r="KO59" s="318"/>
      <c r="KP59" s="318"/>
      <c r="KQ59" s="318"/>
      <c r="KR59" s="318"/>
      <c r="KS59" s="318"/>
      <c r="KT59" s="318"/>
      <c r="KU59" s="318"/>
      <c r="KV59" s="318"/>
      <c r="KW59" s="318"/>
      <c r="KX59" s="318"/>
      <c r="KY59" s="318"/>
      <c r="KZ59" s="318"/>
      <c r="LA59" s="318"/>
      <c r="LB59" s="318"/>
      <c r="LC59" s="318"/>
      <c r="LD59" s="318"/>
      <c r="LE59" s="318"/>
      <c r="LF59" s="318"/>
      <c r="LG59" s="318"/>
      <c r="LH59" s="318"/>
      <c r="LI59" s="318"/>
      <c r="LJ59" s="318"/>
      <c r="LK59" s="318"/>
      <c r="LL59" s="318"/>
      <c r="LM59" s="318"/>
      <c r="LN59" s="318"/>
      <c r="LO59" s="318"/>
      <c r="LP59" s="318"/>
      <c r="LQ59" s="318"/>
      <c r="LR59" s="318"/>
      <c r="LS59" s="318"/>
      <c r="LT59" s="318"/>
      <c r="LU59" s="318"/>
      <c r="LV59" s="318"/>
      <c r="LW59" s="318"/>
      <c r="LX59" s="318"/>
      <c r="LY59" s="318"/>
      <c r="LZ59" s="318"/>
      <c r="MA59" s="318"/>
      <c r="MB59" s="318"/>
      <c r="MC59" s="318"/>
      <c r="MD59" s="318"/>
      <c r="ME59" s="318"/>
      <c r="MF59" s="318"/>
      <c r="MG59" s="318"/>
      <c r="MH59" s="318"/>
      <c r="MI59" s="318"/>
      <c r="MJ59" s="318"/>
      <c r="MK59" s="318"/>
      <c r="ML59" s="318"/>
      <c r="MM59" s="318"/>
      <c r="MN59" s="318"/>
      <c r="MO59" s="318"/>
      <c r="MP59" s="318"/>
      <c r="MQ59" s="318"/>
      <c r="MR59" s="318"/>
      <c r="MS59" s="318"/>
      <c r="MT59" s="318"/>
      <c r="MU59" s="318"/>
      <c r="MV59" s="318"/>
      <c r="MW59" s="318"/>
      <c r="MX59" s="318"/>
      <c r="MY59" s="318"/>
      <c r="MZ59" s="318"/>
      <c r="NA59" s="318"/>
      <c r="NB59" s="318"/>
      <c r="NC59" s="318"/>
      <c r="ND59" s="318"/>
      <c r="NE59" s="318"/>
      <c r="NF59" s="318"/>
      <c r="NG59" s="318"/>
      <c r="NH59" s="318"/>
      <c r="NI59" s="318"/>
      <c r="NJ59" s="318"/>
      <c r="NK59" s="318"/>
      <c r="NL59" s="318"/>
      <c r="NM59" s="318"/>
      <c r="NN59" s="318"/>
      <c r="NO59" s="318"/>
      <c r="NP59" s="318"/>
      <c r="NQ59" s="318"/>
      <c r="NR59" s="318"/>
      <c r="NS59" s="318"/>
      <c r="NT59" s="318"/>
      <c r="NU59" s="318"/>
      <c r="NV59" s="318"/>
      <c r="NW59" s="318"/>
      <c r="NX59" s="318"/>
      <c r="NY59" s="318"/>
      <c r="NZ59" s="318"/>
      <c r="OA59" s="318"/>
      <c r="OB59" s="318"/>
      <c r="OC59" s="318"/>
      <c r="OD59" s="318"/>
      <c r="OE59" s="318"/>
      <c r="OF59" s="318"/>
      <c r="OG59" s="318"/>
      <c r="OH59" s="318"/>
      <c r="OI59" s="318"/>
      <c r="OJ59" s="318"/>
      <c r="OK59" s="318"/>
      <c r="OL59" s="318"/>
      <c r="OM59" s="318"/>
      <c r="ON59" s="318"/>
      <c r="OO59" s="318"/>
      <c r="OP59" s="318"/>
      <c r="OQ59" s="318"/>
      <c r="OR59" s="318"/>
      <c r="OS59" s="318"/>
      <c r="OT59" s="318"/>
      <c r="OU59" s="318"/>
      <c r="OV59" s="318"/>
      <c r="OW59" s="318"/>
      <c r="OX59" s="318"/>
      <c r="OY59" s="318"/>
      <c r="OZ59" s="318"/>
      <c r="PA59" s="318"/>
      <c r="PB59" s="318"/>
      <c r="PC59" s="318"/>
      <c r="PD59" s="318"/>
      <c r="PE59" s="318"/>
      <c r="PF59" s="318"/>
      <c r="PG59" s="318"/>
      <c r="PH59" s="318"/>
      <c r="PI59" s="318"/>
      <c r="PJ59" s="318"/>
      <c r="PK59" s="318"/>
      <c r="PL59" s="318"/>
      <c r="PM59" s="318"/>
      <c r="PN59" s="318"/>
      <c r="PO59" s="318"/>
      <c r="PP59" s="318"/>
      <c r="PQ59" s="318"/>
      <c r="PR59" s="318"/>
      <c r="PS59" s="318"/>
      <c r="PT59" s="318"/>
      <c r="PU59" s="318"/>
      <c r="PV59" s="318"/>
      <c r="PW59" s="318"/>
      <c r="PX59" s="318"/>
      <c r="PY59" s="318"/>
      <c r="PZ59" s="318"/>
      <c r="QA59" s="318"/>
      <c r="QB59" s="318"/>
      <c r="QC59" s="318"/>
      <c r="QD59" s="318"/>
      <c r="QE59" s="318"/>
      <c r="QF59" s="318"/>
      <c r="QG59" s="318"/>
      <c r="QH59" s="318"/>
      <c r="QI59" s="318"/>
      <c r="QJ59" s="318"/>
      <c r="QK59" s="318"/>
      <c r="QL59" s="318"/>
      <c r="QM59" s="318"/>
      <c r="QN59" s="318"/>
      <c r="QO59" s="318"/>
      <c r="QP59" s="318"/>
      <c r="QQ59" s="318"/>
      <c r="QR59" s="318"/>
      <c r="QS59" s="318"/>
      <c r="QT59" s="318"/>
      <c r="QU59" s="318"/>
      <c r="QV59" s="318"/>
      <c r="QW59" s="318"/>
      <c r="QX59" s="318"/>
      <c r="QY59" s="318"/>
      <c r="QZ59" s="318"/>
      <c r="RA59" s="318"/>
      <c r="RB59" s="318"/>
      <c r="RC59" s="318"/>
      <c r="RD59" s="318"/>
      <c r="RE59" s="318"/>
      <c r="RF59" s="318"/>
      <c r="RG59" s="318"/>
      <c r="RH59" s="318"/>
      <c r="RI59" s="318"/>
      <c r="RJ59" s="318"/>
      <c r="RK59" s="318"/>
      <c r="RL59" s="318"/>
      <c r="RM59" s="318"/>
      <c r="RN59" s="318"/>
      <c r="RO59" s="318"/>
      <c r="RP59" s="318"/>
      <c r="RQ59" s="318"/>
      <c r="RR59" s="318"/>
      <c r="RS59" s="318"/>
      <c r="RT59" s="318"/>
      <c r="RU59" s="318"/>
      <c r="RV59" s="318"/>
      <c r="RW59" s="318"/>
      <c r="RX59" s="318"/>
      <c r="RY59" s="318"/>
      <c r="RZ59" s="318"/>
      <c r="SA59" s="318"/>
      <c r="SB59" s="318"/>
      <c r="SC59" s="318"/>
      <c r="SD59" s="318"/>
      <c r="SE59" s="318"/>
      <c r="SF59" s="318"/>
      <c r="SG59" s="318"/>
      <c r="SH59" s="318"/>
      <c r="SI59" s="318"/>
      <c r="SJ59" s="318"/>
      <c r="SK59" s="318"/>
      <c r="SL59" s="318"/>
      <c r="SM59" s="318"/>
      <c r="SN59" s="318"/>
      <c r="SO59" s="318"/>
      <c r="SP59" s="318"/>
      <c r="SQ59" s="318"/>
      <c r="SR59" s="318"/>
      <c r="SS59" s="318"/>
      <c r="ST59" s="318"/>
      <c r="SU59" s="318"/>
      <c r="SV59" s="318"/>
      <c r="SW59" s="318"/>
      <c r="SX59" s="318"/>
      <c r="SY59" s="318"/>
      <c r="SZ59" s="318"/>
      <c r="TA59" s="318"/>
      <c r="TB59" s="318"/>
      <c r="TC59" s="318"/>
      <c r="TD59" s="318"/>
      <c r="TE59" s="318"/>
      <c r="TF59" s="318"/>
      <c r="TG59" s="318"/>
      <c r="TH59" s="318"/>
      <c r="TI59" s="318"/>
      <c r="TJ59" s="318"/>
      <c r="TK59" s="318"/>
      <c r="TL59" s="318"/>
      <c r="TM59" s="318"/>
      <c r="TN59" s="318"/>
      <c r="TO59" s="318"/>
      <c r="TP59" s="318"/>
      <c r="TQ59" s="318"/>
      <c r="TR59" s="318"/>
      <c r="TS59" s="318"/>
      <c r="TT59" s="318"/>
      <c r="TU59" s="318"/>
      <c r="TV59" s="318"/>
      <c r="TW59" s="318"/>
      <c r="TX59" s="318"/>
      <c r="TY59" s="318"/>
      <c r="TZ59" s="318"/>
      <c r="UA59" s="318"/>
      <c r="UB59" s="318"/>
      <c r="UC59" s="318"/>
      <c r="UD59" s="318"/>
      <c r="UE59" s="318"/>
      <c r="UF59" s="318"/>
      <c r="UG59" s="318"/>
      <c r="UH59" s="318"/>
      <c r="UI59" s="318"/>
      <c r="UJ59" s="318"/>
      <c r="UK59" s="318"/>
      <c r="UL59" s="318"/>
      <c r="UM59" s="318"/>
      <c r="UN59" s="318"/>
      <c r="UO59" s="318"/>
      <c r="UP59" s="318"/>
      <c r="UQ59" s="318"/>
      <c r="UR59" s="318"/>
      <c r="US59" s="318"/>
      <c r="UT59" s="318"/>
      <c r="UU59" s="318"/>
      <c r="UV59" s="318"/>
      <c r="UW59" s="318"/>
      <c r="UX59" s="318"/>
      <c r="UY59" s="318"/>
      <c r="UZ59" s="318"/>
      <c r="VA59" s="318"/>
      <c r="VB59" s="318"/>
      <c r="VC59" s="318"/>
      <c r="VD59" s="318"/>
      <c r="VE59" s="318"/>
      <c r="VF59" s="318"/>
      <c r="VG59" s="318"/>
      <c r="VH59" s="318"/>
      <c r="VI59" s="318"/>
      <c r="VJ59" s="318"/>
      <c r="VK59" s="318"/>
      <c r="VL59" s="318"/>
      <c r="VM59" s="318"/>
      <c r="VN59" s="318"/>
      <c r="VO59" s="318"/>
      <c r="VP59" s="318"/>
      <c r="VQ59" s="318"/>
      <c r="VR59" s="318"/>
      <c r="VS59" s="318"/>
      <c r="VT59" s="318"/>
      <c r="VU59" s="318"/>
      <c r="VV59" s="318"/>
      <c r="VW59" s="318"/>
      <c r="VX59" s="318"/>
      <c r="VY59" s="318"/>
      <c r="VZ59" s="318"/>
      <c r="WA59" s="318"/>
      <c r="WB59" s="318"/>
      <c r="WC59" s="318"/>
      <c r="WD59" s="318"/>
      <c r="WE59" s="318"/>
      <c r="WF59" s="318"/>
      <c r="WG59" s="318"/>
      <c r="WH59" s="318"/>
      <c r="WI59" s="318"/>
      <c r="WJ59" s="318"/>
      <c r="WK59" s="318"/>
      <c r="WL59" s="318"/>
      <c r="WM59" s="318"/>
      <c r="WN59" s="318"/>
      <c r="WO59" s="318"/>
      <c r="WP59" s="318"/>
      <c r="WQ59" s="318"/>
      <c r="WR59" s="318"/>
      <c r="WS59" s="318"/>
      <c r="WT59" s="318"/>
      <c r="WU59" s="318"/>
      <c r="WV59" s="318"/>
      <c r="WW59" s="318"/>
      <c r="WX59" s="318"/>
      <c r="WY59" s="318"/>
      <c r="WZ59" s="318"/>
      <c r="XA59" s="318"/>
      <c r="XB59" s="318"/>
      <c r="XC59" s="318"/>
      <c r="XD59" s="318"/>
      <c r="XE59" s="318"/>
      <c r="XF59" s="318"/>
      <c r="XG59" s="318"/>
      <c r="XH59" s="318"/>
      <c r="XI59" s="318"/>
      <c r="XJ59" s="318"/>
      <c r="XK59" s="318"/>
      <c r="XL59" s="318"/>
      <c r="XM59" s="318"/>
      <c r="XN59" s="318"/>
      <c r="XO59" s="318"/>
      <c r="XP59" s="318"/>
      <c r="XQ59" s="318"/>
      <c r="XR59" s="318"/>
      <c r="XS59" s="318"/>
      <c r="XT59" s="318"/>
      <c r="XU59" s="318"/>
      <c r="XV59" s="318"/>
      <c r="XW59" s="318"/>
      <c r="XX59" s="318"/>
      <c r="XY59" s="318"/>
      <c r="XZ59" s="318"/>
      <c r="YA59" s="318"/>
      <c r="YB59" s="318"/>
      <c r="YC59" s="318"/>
      <c r="YD59" s="318"/>
      <c r="YE59" s="318"/>
      <c r="YF59" s="318"/>
      <c r="YG59" s="318"/>
      <c r="YH59" s="318"/>
      <c r="YI59" s="318"/>
      <c r="YJ59" s="318"/>
      <c r="YK59" s="318"/>
      <c r="YL59" s="318"/>
      <c r="YM59" s="318"/>
      <c r="YN59" s="318"/>
      <c r="YO59" s="318"/>
      <c r="YP59" s="318"/>
      <c r="YQ59" s="318"/>
      <c r="YR59" s="318"/>
      <c r="YS59" s="318"/>
      <c r="YT59" s="318"/>
      <c r="YU59" s="318"/>
      <c r="YV59" s="318"/>
      <c r="YW59" s="318"/>
      <c r="YX59" s="318"/>
      <c r="YY59" s="318"/>
      <c r="YZ59" s="318"/>
      <c r="ZA59" s="318"/>
      <c r="ZB59" s="318"/>
      <c r="ZC59" s="318"/>
      <c r="ZD59" s="318"/>
      <c r="ZE59" s="318"/>
      <c r="ZF59" s="318"/>
      <c r="ZG59" s="318"/>
      <c r="ZH59" s="318"/>
      <c r="ZI59" s="318"/>
      <c r="ZJ59" s="318"/>
      <c r="ZK59" s="318"/>
      <c r="ZL59" s="318"/>
      <c r="ZM59" s="318"/>
      <c r="ZN59" s="318"/>
      <c r="ZO59" s="318"/>
      <c r="ZP59" s="318"/>
      <c r="ZQ59" s="318"/>
      <c r="ZR59" s="318"/>
      <c r="ZS59" s="318"/>
      <c r="ZT59" s="318"/>
      <c r="ZU59" s="318"/>
      <c r="ZV59" s="318"/>
      <c r="ZW59" s="318"/>
      <c r="ZX59" s="318"/>
      <c r="ZY59" s="318"/>
      <c r="ZZ59" s="318"/>
      <c r="AAA59" s="318"/>
      <c r="AAB59" s="318"/>
      <c r="AAC59" s="318"/>
      <c r="AAD59" s="318"/>
      <c r="AAE59" s="318"/>
      <c r="AAF59" s="318"/>
      <c r="AAG59" s="318"/>
      <c r="AAH59" s="318"/>
      <c r="AAI59" s="318"/>
      <c r="AAJ59" s="318"/>
      <c r="AAK59" s="318"/>
      <c r="AAL59" s="318"/>
      <c r="AAM59" s="318"/>
      <c r="AAN59" s="318"/>
      <c r="AAO59" s="318"/>
      <c r="AAP59" s="318"/>
      <c r="AAQ59" s="318"/>
      <c r="AAR59" s="318"/>
      <c r="AAS59" s="318"/>
      <c r="AAT59" s="318"/>
      <c r="AAU59" s="318"/>
      <c r="AAV59" s="318"/>
      <c r="AAW59" s="318"/>
      <c r="AAX59" s="318"/>
      <c r="AAY59" s="318"/>
      <c r="AAZ59" s="318"/>
      <c r="ABA59" s="318"/>
      <c r="ABB59" s="318"/>
      <c r="ABC59" s="318"/>
      <c r="ABD59" s="318"/>
      <c r="ABE59" s="318"/>
      <c r="ABF59" s="318"/>
      <c r="ABG59" s="318"/>
      <c r="ABH59" s="318"/>
      <c r="ABI59" s="318"/>
      <c r="ABJ59" s="318"/>
      <c r="ABK59" s="318"/>
      <c r="ABL59" s="318"/>
      <c r="ABM59" s="318"/>
      <c r="ABN59" s="318"/>
      <c r="ABO59" s="318"/>
      <c r="ABP59" s="318"/>
      <c r="ABQ59" s="318"/>
      <c r="ABR59" s="318"/>
      <c r="ABS59" s="318"/>
      <c r="ABT59" s="318"/>
      <c r="ABU59" s="318"/>
      <c r="ABV59" s="318"/>
      <c r="ABW59" s="318"/>
      <c r="ABX59" s="318"/>
      <c r="ABY59" s="318"/>
      <c r="ABZ59" s="318"/>
      <c r="ACA59" s="318"/>
      <c r="ACB59" s="318"/>
      <c r="ACC59" s="318"/>
      <c r="ACD59" s="318"/>
      <c r="ACE59" s="318"/>
      <c r="ACF59" s="318"/>
      <c r="ACG59" s="318"/>
      <c r="ACH59" s="318"/>
      <c r="ACI59" s="318"/>
      <c r="ACJ59" s="318"/>
      <c r="ACK59" s="318"/>
      <c r="ACL59" s="318"/>
      <c r="ACM59" s="318"/>
      <c r="ACN59" s="318"/>
      <c r="ACO59" s="318"/>
      <c r="ACP59" s="318"/>
      <c r="ACQ59" s="318"/>
      <c r="ACR59" s="318"/>
      <c r="ACS59" s="318"/>
      <c r="ACT59" s="318"/>
      <c r="ACU59" s="318"/>
      <c r="ACV59" s="318"/>
      <c r="ACW59" s="318"/>
      <c r="ACX59" s="318"/>
      <c r="ACY59" s="318"/>
      <c r="ACZ59" s="318"/>
      <c r="ADA59" s="318"/>
      <c r="ADB59" s="318"/>
      <c r="ADC59" s="318"/>
      <c r="ADD59" s="318"/>
      <c r="ADE59" s="318"/>
      <c r="ADF59" s="318"/>
      <c r="ADG59" s="318"/>
      <c r="ADH59" s="318"/>
      <c r="ADI59" s="318"/>
      <c r="ADJ59" s="318"/>
      <c r="ADK59" s="318"/>
      <c r="ADL59" s="318"/>
      <c r="ADM59" s="318"/>
      <c r="ADN59" s="318"/>
      <c r="ADO59" s="318"/>
      <c r="ADP59" s="318"/>
      <c r="ADQ59" s="318"/>
      <c r="ADR59" s="318"/>
      <c r="ADS59" s="318"/>
      <c r="ADT59" s="318"/>
      <c r="ADU59" s="318"/>
      <c r="ADV59" s="318"/>
      <c r="ADW59" s="318"/>
      <c r="ADX59" s="318"/>
      <c r="ADY59" s="318"/>
      <c r="ADZ59" s="318"/>
      <c r="AEA59" s="318"/>
      <c r="AEB59" s="318"/>
      <c r="AEC59" s="318"/>
      <c r="AED59" s="318"/>
      <c r="AEE59" s="318"/>
      <c r="AEF59" s="318"/>
      <c r="AEG59" s="318"/>
      <c r="AEH59" s="318"/>
      <c r="AEI59" s="318"/>
      <c r="AEJ59" s="318"/>
      <c r="AEK59" s="318"/>
      <c r="AEL59" s="318"/>
      <c r="AEM59" s="318"/>
      <c r="AEN59" s="318"/>
      <c r="AEO59" s="318"/>
      <c r="AEP59" s="318"/>
      <c r="AEQ59" s="318"/>
      <c r="AER59" s="318"/>
      <c r="AES59" s="318"/>
      <c r="AET59" s="318"/>
      <c r="AEU59" s="318"/>
      <c r="AEV59" s="318"/>
      <c r="AEW59" s="318"/>
      <c r="AEX59" s="318"/>
      <c r="AEY59" s="318"/>
      <c r="AEZ59" s="318"/>
      <c r="AFA59" s="318"/>
      <c r="AFB59" s="318"/>
      <c r="AFC59" s="318"/>
      <c r="AFD59" s="318"/>
      <c r="AFE59" s="318"/>
      <c r="AFF59" s="318"/>
      <c r="AFG59" s="318"/>
      <c r="AFH59" s="318"/>
      <c r="AFI59" s="318"/>
      <c r="AFJ59" s="318"/>
      <c r="AFK59" s="318"/>
      <c r="AFL59" s="318"/>
      <c r="AFM59" s="318"/>
      <c r="AFN59" s="318"/>
      <c r="AFO59" s="318"/>
      <c r="AFP59" s="318"/>
      <c r="AFQ59" s="318"/>
      <c r="AFR59" s="318"/>
      <c r="AFS59" s="318"/>
      <c r="AFT59" s="318"/>
      <c r="AFU59" s="318"/>
      <c r="AFV59" s="318"/>
      <c r="AFW59" s="318"/>
      <c r="AFX59" s="318"/>
      <c r="AFY59" s="318"/>
      <c r="AFZ59" s="318"/>
      <c r="AGA59" s="318"/>
      <c r="AGB59" s="318"/>
      <c r="AGC59" s="318"/>
      <c r="AGD59" s="318"/>
      <c r="AGE59" s="318"/>
      <c r="AGF59" s="318"/>
      <c r="AGG59" s="318"/>
      <c r="AGH59" s="318"/>
      <c r="AGI59" s="318"/>
      <c r="AGJ59" s="318"/>
      <c r="AGK59" s="318"/>
      <c r="AGL59" s="318"/>
      <c r="AGM59" s="318"/>
      <c r="AGN59" s="318"/>
      <c r="AGO59" s="318"/>
      <c r="AGP59" s="318"/>
      <c r="AGQ59" s="318"/>
      <c r="AGR59" s="318"/>
      <c r="AGS59" s="318"/>
      <c r="AGT59" s="318"/>
      <c r="AGU59" s="318"/>
      <c r="AGV59" s="318"/>
      <c r="AGW59" s="318"/>
      <c r="AGX59" s="318"/>
      <c r="AGY59" s="318"/>
      <c r="AGZ59" s="318"/>
      <c r="AHA59" s="318"/>
      <c r="AHB59" s="318"/>
      <c r="AHC59" s="318"/>
      <c r="AHD59" s="318"/>
      <c r="AHE59" s="318"/>
      <c r="AHF59" s="318"/>
      <c r="AHG59" s="318"/>
      <c r="AHH59" s="318"/>
      <c r="AHI59" s="318"/>
      <c r="AHJ59" s="318"/>
      <c r="AHK59" s="318"/>
      <c r="AHL59" s="318"/>
      <c r="AHM59" s="318"/>
      <c r="AHN59" s="318"/>
      <c r="AHO59" s="318"/>
      <c r="AHP59" s="318"/>
      <c r="AHQ59" s="318"/>
      <c r="AHR59" s="318"/>
      <c r="AHS59" s="318"/>
      <c r="AHT59" s="318"/>
      <c r="AHU59" s="318"/>
      <c r="AHV59" s="318"/>
      <c r="AHW59" s="318"/>
      <c r="AHX59" s="318"/>
      <c r="AHY59" s="318"/>
      <c r="AHZ59" s="318"/>
      <c r="AIA59" s="318"/>
      <c r="AIB59" s="318"/>
      <c r="AIC59" s="318"/>
      <c r="AID59" s="318"/>
      <c r="AIE59" s="318"/>
      <c r="AIF59" s="318"/>
      <c r="AIG59" s="318"/>
      <c r="AIH59" s="318"/>
      <c r="AII59" s="318"/>
      <c r="AIJ59" s="318"/>
      <c r="AIK59" s="318"/>
      <c r="AIL59" s="318"/>
      <c r="AIM59" s="318"/>
      <c r="AIN59" s="318"/>
      <c r="AIO59" s="318"/>
      <c r="AIP59" s="318"/>
      <c r="AIQ59" s="318"/>
      <c r="AIR59" s="318"/>
      <c r="AIS59" s="318"/>
      <c r="AIT59" s="318"/>
      <c r="AIU59" s="318"/>
      <c r="AIV59" s="318"/>
      <c r="AIW59" s="318"/>
      <c r="AIX59" s="318"/>
      <c r="AIY59" s="318"/>
      <c r="AIZ59" s="318"/>
      <c r="AJA59" s="318"/>
      <c r="AJB59" s="318"/>
      <c r="AJC59" s="318"/>
      <c r="AJD59" s="318"/>
      <c r="AJE59" s="318"/>
      <c r="AJF59" s="318"/>
      <c r="AJG59" s="318"/>
      <c r="AJH59" s="318"/>
      <c r="AJI59" s="318"/>
      <c r="AJJ59" s="318"/>
      <c r="AJK59" s="318"/>
      <c r="AJL59" s="318"/>
      <c r="AJM59" s="318"/>
      <c r="AJN59" s="318"/>
      <c r="AJO59" s="318"/>
      <c r="AJP59" s="318"/>
      <c r="AJQ59" s="318"/>
      <c r="AJR59" s="318"/>
      <c r="AJS59" s="318"/>
      <c r="AJT59" s="318"/>
      <c r="AJU59" s="318"/>
      <c r="AJV59" s="318"/>
      <c r="AJW59" s="318"/>
      <c r="AJX59" s="318"/>
      <c r="AJY59" s="318"/>
      <c r="AJZ59" s="318"/>
      <c r="AKA59" s="318"/>
      <c r="AKB59" s="318"/>
      <c r="AKC59" s="318"/>
      <c r="AKD59" s="318"/>
      <c r="AKE59" s="318"/>
      <c r="AKF59" s="318"/>
      <c r="AKG59" s="318"/>
      <c r="AKH59" s="318"/>
      <c r="AKI59" s="318"/>
      <c r="AKJ59" s="318"/>
      <c r="AKK59" s="318"/>
      <c r="AKL59" s="318"/>
      <c r="AKM59" s="318"/>
      <c r="AKN59" s="318"/>
      <c r="AKO59" s="318"/>
      <c r="AKP59" s="318"/>
      <c r="AKQ59" s="318"/>
      <c r="AKR59" s="318"/>
      <c r="AKS59" s="318"/>
      <c r="AKT59" s="318"/>
      <c r="AKU59" s="318"/>
      <c r="AKV59" s="318"/>
      <c r="AKW59" s="318"/>
      <c r="AKX59" s="318"/>
      <c r="AKY59" s="318"/>
      <c r="AKZ59" s="318"/>
      <c r="ALA59" s="318"/>
      <c r="ALB59" s="318"/>
      <c r="ALC59" s="318"/>
      <c r="ALD59" s="318"/>
      <c r="ALE59" s="318"/>
      <c r="ALF59" s="318"/>
      <c r="ALG59" s="318"/>
      <c r="ALH59" s="318"/>
      <c r="ALI59" s="318"/>
      <c r="ALJ59" s="318"/>
      <c r="ALK59" s="318"/>
      <c r="ALL59" s="318"/>
      <c r="ALM59" s="318"/>
      <c r="ALN59" s="318"/>
      <c r="ALO59" s="318"/>
      <c r="ALP59" s="318"/>
      <c r="ALQ59" s="318"/>
      <c r="ALR59" s="318"/>
      <c r="ALS59" s="318"/>
      <c r="ALT59" s="318"/>
      <c r="ALU59" s="318"/>
      <c r="ALV59" s="318"/>
      <c r="ALW59" s="318"/>
    </row>
    <row r="60" spans="1:1011" s="321" customFormat="1">
      <c r="A60" s="347" t="s">
        <v>1573</v>
      </c>
      <c r="B60" s="324"/>
      <c r="C60" s="324"/>
      <c r="D60" s="325">
        <f t="shared" ref="D60:D64" si="9">ROUND(B60+C60,0)</f>
        <v>0</v>
      </c>
      <c r="E60" s="328" t="e">
        <f t="shared" si="5"/>
        <v>#DIV/0!</v>
      </c>
      <c r="F60" s="469" t="s">
        <v>1568</v>
      </c>
      <c r="G60" s="469"/>
      <c r="H60" s="318"/>
      <c r="I60" s="347" t="s">
        <v>1573</v>
      </c>
      <c r="J60" s="327"/>
      <c r="K60" s="328" t="e">
        <f t="shared" si="3"/>
        <v>#DIV/0!</v>
      </c>
      <c r="L60" s="469" t="s">
        <v>1568</v>
      </c>
      <c r="M60" s="469"/>
      <c r="O60" s="346" t="s">
        <v>1574</v>
      </c>
      <c r="P60" s="330"/>
      <c r="Q60" s="328" t="e">
        <f t="shared" si="8"/>
        <v>#DIV/0!</v>
      </c>
      <c r="R60" s="466"/>
      <c r="S60" s="466"/>
      <c r="W60" s="318"/>
      <c r="X60" s="318"/>
      <c r="Y60" s="318"/>
      <c r="Z60" s="318"/>
      <c r="AA60" s="318"/>
      <c r="AB60" s="318"/>
      <c r="AC60" s="318"/>
      <c r="AD60" s="318"/>
      <c r="AE60" s="318"/>
      <c r="AF60" s="318"/>
      <c r="AG60" s="318"/>
      <c r="AH60" s="318"/>
      <c r="AI60" s="318"/>
      <c r="AJ60" s="318"/>
      <c r="AK60" s="318"/>
      <c r="AL60" s="318"/>
      <c r="AM60" s="318"/>
      <c r="AN60" s="318"/>
      <c r="AO60" s="318"/>
      <c r="AP60" s="318"/>
      <c r="AQ60" s="318"/>
      <c r="AR60" s="318"/>
      <c r="AS60" s="318"/>
      <c r="AT60" s="318"/>
      <c r="AU60" s="318"/>
      <c r="AV60" s="318"/>
      <c r="AW60" s="318"/>
      <c r="AX60" s="318"/>
      <c r="AY60" s="318"/>
      <c r="AZ60" s="318"/>
      <c r="BA60" s="318"/>
      <c r="BB60" s="318"/>
      <c r="BC60" s="318"/>
      <c r="BD60" s="318"/>
      <c r="BE60" s="318"/>
      <c r="BF60" s="318"/>
      <c r="BG60" s="318"/>
      <c r="BH60" s="318"/>
      <c r="BI60" s="318"/>
      <c r="BJ60" s="318"/>
      <c r="BK60" s="318"/>
      <c r="BL60" s="318"/>
      <c r="BM60" s="318"/>
      <c r="BN60" s="318"/>
      <c r="BO60" s="318"/>
      <c r="BP60" s="318"/>
      <c r="BQ60" s="318"/>
      <c r="BR60" s="318"/>
      <c r="BS60" s="318"/>
      <c r="BT60" s="318"/>
      <c r="BU60" s="318"/>
      <c r="BV60" s="318"/>
      <c r="BW60" s="318"/>
      <c r="BX60" s="318"/>
      <c r="BY60" s="318"/>
      <c r="BZ60" s="318"/>
      <c r="CA60" s="318"/>
      <c r="CB60" s="318"/>
      <c r="CC60" s="318"/>
      <c r="CD60" s="318"/>
      <c r="CE60" s="318"/>
      <c r="CF60" s="318"/>
      <c r="CG60" s="318"/>
      <c r="CH60" s="318"/>
      <c r="CI60" s="318"/>
      <c r="CJ60" s="318"/>
      <c r="CK60" s="318"/>
      <c r="CL60" s="318"/>
      <c r="CM60" s="318"/>
      <c r="CN60" s="318"/>
      <c r="CO60" s="318"/>
      <c r="CP60" s="318"/>
      <c r="CQ60" s="318"/>
      <c r="CR60" s="318"/>
      <c r="CS60" s="318"/>
      <c r="CT60" s="318"/>
      <c r="CU60" s="318"/>
      <c r="CV60" s="318"/>
      <c r="CW60" s="318"/>
      <c r="CX60" s="318"/>
      <c r="CY60" s="318"/>
      <c r="CZ60" s="318"/>
      <c r="DA60" s="318"/>
      <c r="DB60" s="318"/>
      <c r="DC60" s="318"/>
      <c r="DD60" s="318"/>
      <c r="DE60" s="318"/>
      <c r="DF60" s="318"/>
      <c r="DG60" s="318"/>
      <c r="DH60" s="318"/>
      <c r="DI60" s="318"/>
      <c r="DJ60" s="318"/>
      <c r="DK60" s="318"/>
      <c r="DL60" s="318"/>
      <c r="DM60" s="318"/>
      <c r="DN60" s="318"/>
      <c r="DO60" s="318"/>
      <c r="DP60" s="318"/>
      <c r="DQ60" s="318"/>
      <c r="DR60" s="318"/>
      <c r="DS60" s="318"/>
      <c r="DT60" s="318"/>
      <c r="DU60" s="318"/>
      <c r="DV60" s="318"/>
      <c r="DW60" s="318"/>
      <c r="DX60" s="318"/>
      <c r="DY60" s="318"/>
      <c r="DZ60" s="318"/>
      <c r="EA60" s="318"/>
      <c r="EB60" s="318"/>
      <c r="EC60" s="318"/>
      <c r="ED60" s="318"/>
      <c r="EE60" s="318"/>
      <c r="EF60" s="318"/>
      <c r="EG60" s="318"/>
      <c r="EH60" s="318"/>
      <c r="EI60" s="318"/>
      <c r="EJ60" s="318"/>
      <c r="EK60" s="318"/>
      <c r="EL60" s="318"/>
      <c r="EM60" s="318"/>
      <c r="EN60" s="318"/>
      <c r="EO60" s="318"/>
      <c r="EP60" s="318"/>
      <c r="EQ60" s="318"/>
      <c r="ER60" s="318"/>
      <c r="ES60" s="318"/>
      <c r="ET60" s="318"/>
      <c r="EU60" s="318"/>
      <c r="EV60" s="318"/>
      <c r="EW60" s="318"/>
      <c r="EX60" s="318"/>
      <c r="EY60" s="318"/>
      <c r="EZ60" s="318"/>
      <c r="FA60" s="318"/>
      <c r="FB60" s="318"/>
      <c r="FC60" s="318"/>
      <c r="FD60" s="318"/>
      <c r="FE60" s="318"/>
      <c r="FF60" s="318"/>
      <c r="FG60" s="318"/>
      <c r="FH60" s="318"/>
      <c r="FI60" s="318"/>
      <c r="FJ60" s="318"/>
      <c r="FK60" s="318"/>
      <c r="FL60" s="318"/>
      <c r="FM60" s="318"/>
      <c r="FN60" s="318"/>
      <c r="FO60" s="318"/>
      <c r="FP60" s="318"/>
      <c r="FQ60" s="318"/>
      <c r="FR60" s="318"/>
      <c r="FS60" s="318"/>
      <c r="FT60" s="318"/>
      <c r="FU60" s="318"/>
      <c r="FV60" s="318"/>
      <c r="FW60" s="318"/>
      <c r="FX60" s="318"/>
      <c r="FY60" s="318"/>
      <c r="FZ60" s="318"/>
      <c r="GA60" s="318"/>
      <c r="GB60" s="318"/>
      <c r="GC60" s="318"/>
      <c r="GD60" s="318"/>
      <c r="GE60" s="318"/>
      <c r="GF60" s="318"/>
      <c r="GG60" s="318"/>
      <c r="GH60" s="318"/>
      <c r="GI60" s="318"/>
      <c r="GJ60" s="318"/>
      <c r="GK60" s="318"/>
      <c r="GL60" s="318"/>
      <c r="GM60" s="318"/>
      <c r="GN60" s="318"/>
      <c r="GO60" s="318"/>
      <c r="GP60" s="318"/>
      <c r="GQ60" s="318"/>
      <c r="GR60" s="318"/>
      <c r="GS60" s="318"/>
      <c r="GT60" s="318"/>
      <c r="GU60" s="318"/>
      <c r="GV60" s="318"/>
      <c r="GW60" s="318"/>
      <c r="GX60" s="318"/>
      <c r="GY60" s="318"/>
      <c r="GZ60" s="318"/>
      <c r="HA60" s="318"/>
      <c r="HB60" s="318"/>
      <c r="HC60" s="318"/>
      <c r="HD60" s="318"/>
      <c r="HE60" s="318"/>
      <c r="HF60" s="318"/>
      <c r="HG60" s="318"/>
      <c r="HH60" s="318"/>
      <c r="HI60" s="318"/>
      <c r="HJ60" s="318"/>
      <c r="HK60" s="318"/>
      <c r="HL60" s="318"/>
      <c r="HM60" s="318"/>
      <c r="HN60" s="318"/>
      <c r="HO60" s="318"/>
      <c r="HP60" s="318"/>
      <c r="HQ60" s="318"/>
      <c r="HR60" s="318"/>
      <c r="HS60" s="318"/>
      <c r="HT60" s="318"/>
      <c r="HU60" s="318"/>
      <c r="HV60" s="318"/>
      <c r="HW60" s="318"/>
      <c r="HX60" s="318"/>
      <c r="HY60" s="318"/>
      <c r="HZ60" s="318"/>
      <c r="IA60" s="318"/>
      <c r="IB60" s="318"/>
      <c r="IC60" s="318"/>
      <c r="ID60" s="318"/>
      <c r="IE60" s="318"/>
      <c r="IF60" s="318"/>
      <c r="IG60" s="318"/>
      <c r="IH60" s="318"/>
      <c r="II60" s="318"/>
      <c r="IJ60" s="318"/>
      <c r="IK60" s="318"/>
      <c r="IL60" s="318"/>
      <c r="IM60" s="318"/>
      <c r="IN60" s="318"/>
      <c r="IO60" s="318"/>
      <c r="IP60" s="318"/>
      <c r="IQ60" s="318"/>
      <c r="IR60" s="318"/>
      <c r="IS60" s="318"/>
      <c r="IT60" s="318"/>
      <c r="IU60" s="318"/>
      <c r="IV60" s="318"/>
      <c r="IW60" s="318"/>
      <c r="IX60" s="318"/>
      <c r="IY60" s="318"/>
      <c r="IZ60" s="318"/>
      <c r="JA60" s="318"/>
      <c r="JB60" s="318"/>
      <c r="JC60" s="318"/>
      <c r="JD60" s="318"/>
      <c r="JE60" s="318"/>
      <c r="JF60" s="318"/>
      <c r="JG60" s="318"/>
      <c r="JH60" s="318"/>
      <c r="JI60" s="318"/>
      <c r="JJ60" s="318"/>
      <c r="JK60" s="318"/>
      <c r="JL60" s="318"/>
      <c r="JM60" s="318"/>
      <c r="JN60" s="318"/>
      <c r="JO60" s="318"/>
      <c r="JP60" s="318"/>
      <c r="JQ60" s="318"/>
      <c r="JR60" s="318"/>
      <c r="JS60" s="318"/>
      <c r="JT60" s="318"/>
      <c r="JU60" s="318"/>
      <c r="JV60" s="318"/>
      <c r="JW60" s="318"/>
      <c r="JX60" s="318"/>
      <c r="JY60" s="318"/>
      <c r="JZ60" s="318"/>
      <c r="KA60" s="318"/>
      <c r="KB60" s="318"/>
      <c r="KC60" s="318"/>
      <c r="KD60" s="318"/>
      <c r="KE60" s="318"/>
      <c r="KF60" s="318"/>
      <c r="KG60" s="318"/>
      <c r="KH60" s="318"/>
      <c r="KI60" s="318"/>
      <c r="KJ60" s="318"/>
      <c r="KK60" s="318"/>
      <c r="KL60" s="318"/>
      <c r="KM60" s="318"/>
      <c r="KN60" s="318"/>
      <c r="KO60" s="318"/>
      <c r="KP60" s="318"/>
      <c r="KQ60" s="318"/>
      <c r="KR60" s="318"/>
      <c r="KS60" s="318"/>
      <c r="KT60" s="318"/>
      <c r="KU60" s="318"/>
      <c r="KV60" s="318"/>
      <c r="KW60" s="318"/>
      <c r="KX60" s="318"/>
      <c r="KY60" s="318"/>
      <c r="KZ60" s="318"/>
      <c r="LA60" s="318"/>
      <c r="LB60" s="318"/>
      <c r="LC60" s="318"/>
      <c r="LD60" s="318"/>
      <c r="LE60" s="318"/>
      <c r="LF60" s="318"/>
      <c r="LG60" s="318"/>
      <c r="LH60" s="318"/>
      <c r="LI60" s="318"/>
      <c r="LJ60" s="318"/>
      <c r="LK60" s="318"/>
      <c r="LL60" s="318"/>
      <c r="LM60" s="318"/>
      <c r="LN60" s="318"/>
      <c r="LO60" s="318"/>
      <c r="LP60" s="318"/>
      <c r="LQ60" s="318"/>
      <c r="LR60" s="318"/>
      <c r="LS60" s="318"/>
      <c r="LT60" s="318"/>
      <c r="LU60" s="318"/>
      <c r="LV60" s="318"/>
      <c r="LW60" s="318"/>
      <c r="LX60" s="318"/>
      <c r="LY60" s="318"/>
      <c r="LZ60" s="318"/>
      <c r="MA60" s="318"/>
      <c r="MB60" s="318"/>
      <c r="MC60" s="318"/>
      <c r="MD60" s="318"/>
      <c r="ME60" s="318"/>
      <c r="MF60" s="318"/>
      <c r="MG60" s="318"/>
      <c r="MH60" s="318"/>
      <c r="MI60" s="318"/>
      <c r="MJ60" s="318"/>
      <c r="MK60" s="318"/>
      <c r="ML60" s="318"/>
      <c r="MM60" s="318"/>
      <c r="MN60" s="318"/>
      <c r="MO60" s="318"/>
      <c r="MP60" s="318"/>
      <c r="MQ60" s="318"/>
      <c r="MR60" s="318"/>
      <c r="MS60" s="318"/>
      <c r="MT60" s="318"/>
      <c r="MU60" s="318"/>
      <c r="MV60" s="318"/>
      <c r="MW60" s="318"/>
      <c r="MX60" s="318"/>
      <c r="MY60" s="318"/>
      <c r="MZ60" s="318"/>
      <c r="NA60" s="318"/>
      <c r="NB60" s="318"/>
      <c r="NC60" s="318"/>
      <c r="ND60" s="318"/>
      <c r="NE60" s="318"/>
      <c r="NF60" s="318"/>
      <c r="NG60" s="318"/>
      <c r="NH60" s="318"/>
      <c r="NI60" s="318"/>
      <c r="NJ60" s="318"/>
      <c r="NK60" s="318"/>
      <c r="NL60" s="318"/>
      <c r="NM60" s="318"/>
      <c r="NN60" s="318"/>
      <c r="NO60" s="318"/>
      <c r="NP60" s="318"/>
      <c r="NQ60" s="318"/>
      <c r="NR60" s="318"/>
      <c r="NS60" s="318"/>
      <c r="NT60" s="318"/>
      <c r="NU60" s="318"/>
      <c r="NV60" s="318"/>
      <c r="NW60" s="318"/>
      <c r="NX60" s="318"/>
      <c r="NY60" s="318"/>
      <c r="NZ60" s="318"/>
      <c r="OA60" s="318"/>
      <c r="OB60" s="318"/>
      <c r="OC60" s="318"/>
      <c r="OD60" s="318"/>
      <c r="OE60" s="318"/>
      <c r="OF60" s="318"/>
      <c r="OG60" s="318"/>
      <c r="OH60" s="318"/>
      <c r="OI60" s="318"/>
      <c r="OJ60" s="318"/>
      <c r="OK60" s="318"/>
      <c r="OL60" s="318"/>
      <c r="OM60" s="318"/>
      <c r="ON60" s="318"/>
      <c r="OO60" s="318"/>
      <c r="OP60" s="318"/>
      <c r="OQ60" s="318"/>
      <c r="OR60" s="318"/>
      <c r="OS60" s="318"/>
      <c r="OT60" s="318"/>
      <c r="OU60" s="318"/>
      <c r="OV60" s="318"/>
      <c r="OW60" s="318"/>
      <c r="OX60" s="318"/>
      <c r="OY60" s="318"/>
      <c r="OZ60" s="318"/>
      <c r="PA60" s="318"/>
      <c r="PB60" s="318"/>
      <c r="PC60" s="318"/>
      <c r="PD60" s="318"/>
      <c r="PE60" s="318"/>
      <c r="PF60" s="318"/>
      <c r="PG60" s="318"/>
      <c r="PH60" s="318"/>
      <c r="PI60" s="318"/>
      <c r="PJ60" s="318"/>
      <c r="PK60" s="318"/>
      <c r="PL60" s="318"/>
      <c r="PM60" s="318"/>
      <c r="PN60" s="318"/>
      <c r="PO60" s="318"/>
      <c r="PP60" s="318"/>
      <c r="PQ60" s="318"/>
      <c r="PR60" s="318"/>
      <c r="PS60" s="318"/>
      <c r="PT60" s="318"/>
      <c r="PU60" s="318"/>
      <c r="PV60" s="318"/>
      <c r="PW60" s="318"/>
      <c r="PX60" s="318"/>
      <c r="PY60" s="318"/>
      <c r="PZ60" s="318"/>
      <c r="QA60" s="318"/>
      <c r="QB60" s="318"/>
      <c r="QC60" s="318"/>
      <c r="QD60" s="318"/>
      <c r="QE60" s="318"/>
      <c r="QF60" s="318"/>
      <c r="QG60" s="318"/>
      <c r="QH60" s="318"/>
      <c r="QI60" s="318"/>
      <c r="QJ60" s="318"/>
      <c r="QK60" s="318"/>
      <c r="QL60" s="318"/>
      <c r="QM60" s="318"/>
      <c r="QN60" s="318"/>
      <c r="QO60" s="318"/>
      <c r="QP60" s="318"/>
      <c r="QQ60" s="318"/>
      <c r="QR60" s="318"/>
      <c r="QS60" s="318"/>
      <c r="QT60" s="318"/>
      <c r="QU60" s="318"/>
      <c r="QV60" s="318"/>
      <c r="QW60" s="318"/>
      <c r="QX60" s="318"/>
      <c r="QY60" s="318"/>
      <c r="QZ60" s="318"/>
      <c r="RA60" s="318"/>
      <c r="RB60" s="318"/>
      <c r="RC60" s="318"/>
      <c r="RD60" s="318"/>
      <c r="RE60" s="318"/>
      <c r="RF60" s="318"/>
      <c r="RG60" s="318"/>
      <c r="RH60" s="318"/>
      <c r="RI60" s="318"/>
      <c r="RJ60" s="318"/>
      <c r="RK60" s="318"/>
      <c r="RL60" s="318"/>
      <c r="RM60" s="318"/>
      <c r="RN60" s="318"/>
      <c r="RO60" s="318"/>
      <c r="RP60" s="318"/>
      <c r="RQ60" s="318"/>
      <c r="RR60" s="318"/>
      <c r="RS60" s="318"/>
      <c r="RT60" s="318"/>
      <c r="RU60" s="318"/>
      <c r="RV60" s="318"/>
      <c r="RW60" s="318"/>
      <c r="RX60" s="318"/>
      <c r="RY60" s="318"/>
      <c r="RZ60" s="318"/>
      <c r="SA60" s="318"/>
      <c r="SB60" s="318"/>
      <c r="SC60" s="318"/>
      <c r="SD60" s="318"/>
      <c r="SE60" s="318"/>
      <c r="SF60" s="318"/>
      <c r="SG60" s="318"/>
      <c r="SH60" s="318"/>
      <c r="SI60" s="318"/>
      <c r="SJ60" s="318"/>
      <c r="SK60" s="318"/>
      <c r="SL60" s="318"/>
      <c r="SM60" s="318"/>
      <c r="SN60" s="318"/>
      <c r="SO60" s="318"/>
      <c r="SP60" s="318"/>
      <c r="SQ60" s="318"/>
      <c r="SR60" s="318"/>
      <c r="SS60" s="318"/>
      <c r="ST60" s="318"/>
      <c r="SU60" s="318"/>
      <c r="SV60" s="318"/>
      <c r="SW60" s="318"/>
      <c r="SX60" s="318"/>
      <c r="SY60" s="318"/>
      <c r="SZ60" s="318"/>
      <c r="TA60" s="318"/>
      <c r="TB60" s="318"/>
      <c r="TC60" s="318"/>
      <c r="TD60" s="318"/>
      <c r="TE60" s="318"/>
      <c r="TF60" s="318"/>
      <c r="TG60" s="318"/>
      <c r="TH60" s="318"/>
      <c r="TI60" s="318"/>
      <c r="TJ60" s="318"/>
      <c r="TK60" s="318"/>
      <c r="TL60" s="318"/>
      <c r="TM60" s="318"/>
      <c r="TN60" s="318"/>
      <c r="TO60" s="318"/>
      <c r="TP60" s="318"/>
      <c r="TQ60" s="318"/>
      <c r="TR60" s="318"/>
      <c r="TS60" s="318"/>
      <c r="TT60" s="318"/>
      <c r="TU60" s="318"/>
      <c r="TV60" s="318"/>
      <c r="TW60" s="318"/>
      <c r="TX60" s="318"/>
      <c r="TY60" s="318"/>
      <c r="TZ60" s="318"/>
      <c r="UA60" s="318"/>
      <c r="UB60" s="318"/>
      <c r="UC60" s="318"/>
      <c r="UD60" s="318"/>
      <c r="UE60" s="318"/>
      <c r="UF60" s="318"/>
      <c r="UG60" s="318"/>
      <c r="UH60" s="318"/>
      <c r="UI60" s="318"/>
      <c r="UJ60" s="318"/>
      <c r="UK60" s="318"/>
      <c r="UL60" s="318"/>
      <c r="UM60" s="318"/>
      <c r="UN60" s="318"/>
      <c r="UO60" s="318"/>
      <c r="UP60" s="318"/>
      <c r="UQ60" s="318"/>
      <c r="UR60" s="318"/>
      <c r="US60" s="318"/>
      <c r="UT60" s="318"/>
      <c r="UU60" s="318"/>
      <c r="UV60" s="318"/>
      <c r="UW60" s="318"/>
      <c r="UX60" s="318"/>
      <c r="UY60" s="318"/>
      <c r="UZ60" s="318"/>
      <c r="VA60" s="318"/>
      <c r="VB60" s="318"/>
      <c r="VC60" s="318"/>
      <c r="VD60" s="318"/>
      <c r="VE60" s="318"/>
      <c r="VF60" s="318"/>
      <c r="VG60" s="318"/>
      <c r="VH60" s="318"/>
      <c r="VI60" s="318"/>
      <c r="VJ60" s="318"/>
      <c r="VK60" s="318"/>
      <c r="VL60" s="318"/>
      <c r="VM60" s="318"/>
      <c r="VN60" s="318"/>
      <c r="VO60" s="318"/>
      <c r="VP60" s="318"/>
      <c r="VQ60" s="318"/>
      <c r="VR60" s="318"/>
      <c r="VS60" s="318"/>
      <c r="VT60" s="318"/>
      <c r="VU60" s="318"/>
      <c r="VV60" s="318"/>
      <c r="VW60" s="318"/>
      <c r="VX60" s="318"/>
      <c r="VY60" s="318"/>
      <c r="VZ60" s="318"/>
      <c r="WA60" s="318"/>
      <c r="WB60" s="318"/>
      <c r="WC60" s="318"/>
      <c r="WD60" s="318"/>
      <c r="WE60" s="318"/>
      <c r="WF60" s="318"/>
      <c r="WG60" s="318"/>
      <c r="WH60" s="318"/>
      <c r="WI60" s="318"/>
      <c r="WJ60" s="318"/>
      <c r="WK60" s="318"/>
      <c r="WL60" s="318"/>
      <c r="WM60" s="318"/>
      <c r="WN60" s="318"/>
      <c r="WO60" s="318"/>
      <c r="WP60" s="318"/>
      <c r="WQ60" s="318"/>
      <c r="WR60" s="318"/>
      <c r="WS60" s="318"/>
      <c r="WT60" s="318"/>
      <c r="WU60" s="318"/>
      <c r="WV60" s="318"/>
      <c r="WW60" s="318"/>
      <c r="WX60" s="318"/>
      <c r="WY60" s="318"/>
      <c r="WZ60" s="318"/>
      <c r="XA60" s="318"/>
      <c r="XB60" s="318"/>
      <c r="XC60" s="318"/>
      <c r="XD60" s="318"/>
      <c r="XE60" s="318"/>
      <c r="XF60" s="318"/>
      <c r="XG60" s="318"/>
      <c r="XH60" s="318"/>
      <c r="XI60" s="318"/>
      <c r="XJ60" s="318"/>
      <c r="XK60" s="318"/>
      <c r="XL60" s="318"/>
      <c r="XM60" s="318"/>
      <c r="XN60" s="318"/>
      <c r="XO60" s="318"/>
      <c r="XP60" s="318"/>
      <c r="XQ60" s="318"/>
      <c r="XR60" s="318"/>
      <c r="XS60" s="318"/>
      <c r="XT60" s="318"/>
      <c r="XU60" s="318"/>
      <c r="XV60" s="318"/>
      <c r="XW60" s="318"/>
      <c r="XX60" s="318"/>
      <c r="XY60" s="318"/>
      <c r="XZ60" s="318"/>
      <c r="YA60" s="318"/>
      <c r="YB60" s="318"/>
      <c r="YC60" s="318"/>
      <c r="YD60" s="318"/>
      <c r="YE60" s="318"/>
      <c r="YF60" s="318"/>
      <c r="YG60" s="318"/>
      <c r="YH60" s="318"/>
      <c r="YI60" s="318"/>
      <c r="YJ60" s="318"/>
      <c r="YK60" s="318"/>
      <c r="YL60" s="318"/>
      <c r="YM60" s="318"/>
      <c r="YN60" s="318"/>
      <c r="YO60" s="318"/>
      <c r="YP60" s="318"/>
      <c r="YQ60" s="318"/>
      <c r="YR60" s="318"/>
      <c r="YS60" s="318"/>
      <c r="YT60" s="318"/>
      <c r="YU60" s="318"/>
      <c r="YV60" s="318"/>
      <c r="YW60" s="318"/>
      <c r="YX60" s="318"/>
      <c r="YY60" s="318"/>
      <c r="YZ60" s="318"/>
      <c r="ZA60" s="318"/>
      <c r="ZB60" s="318"/>
      <c r="ZC60" s="318"/>
      <c r="ZD60" s="318"/>
      <c r="ZE60" s="318"/>
      <c r="ZF60" s="318"/>
      <c r="ZG60" s="318"/>
      <c r="ZH60" s="318"/>
      <c r="ZI60" s="318"/>
      <c r="ZJ60" s="318"/>
      <c r="ZK60" s="318"/>
      <c r="ZL60" s="318"/>
      <c r="ZM60" s="318"/>
      <c r="ZN60" s="318"/>
      <c r="ZO60" s="318"/>
      <c r="ZP60" s="318"/>
      <c r="ZQ60" s="318"/>
      <c r="ZR60" s="318"/>
      <c r="ZS60" s="318"/>
      <c r="ZT60" s="318"/>
      <c r="ZU60" s="318"/>
      <c r="ZV60" s="318"/>
      <c r="ZW60" s="318"/>
      <c r="ZX60" s="318"/>
      <c r="ZY60" s="318"/>
      <c r="ZZ60" s="318"/>
      <c r="AAA60" s="318"/>
      <c r="AAB60" s="318"/>
      <c r="AAC60" s="318"/>
      <c r="AAD60" s="318"/>
      <c r="AAE60" s="318"/>
      <c r="AAF60" s="318"/>
      <c r="AAG60" s="318"/>
      <c r="AAH60" s="318"/>
      <c r="AAI60" s="318"/>
      <c r="AAJ60" s="318"/>
      <c r="AAK60" s="318"/>
      <c r="AAL60" s="318"/>
      <c r="AAM60" s="318"/>
      <c r="AAN60" s="318"/>
      <c r="AAO60" s="318"/>
      <c r="AAP60" s="318"/>
      <c r="AAQ60" s="318"/>
      <c r="AAR60" s="318"/>
      <c r="AAS60" s="318"/>
      <c r="AAT60" s="318"/>
      <c r="AAU60" s="318"/>
      <c r="AAV60" s="318"/>
      <c r="AAW60" s="318"/>
      <c r="AAX60" s="318"/>
      <c r="AAY60" s="318"/>
      <c r="AAZ60" s="318"/>
      <c r="ABA60" s="318"/>
      <c r="ABB60" s="318"/>
      <c r="ABC60" s="318"/>
      <c r="ABD60" s="318"/>
      <c r="ABE60" s="318"/>
      <c r="ABF60" s="318"/>
      <c r="ABG60" s="318"/>
      <c r="ABH60" s="318"/>
      <c r="ABI60" s="318"/>
      <c r="ABJ60" s="318"/>
      <c r="ABK60" s="318"/>
      <c r="ABL60" s="318"/>
      <c r="ABM60" s="318"/>
      <c r="ABN60" s="318"/>
      <c r="ABO60" s="318"/>
      <c r="ABP60" s="318"/>
      <c r="ABQ60" s="318"/>
      <c r="ABR60" s="318"/>
      <c r="ABS60" s="318"/>
      <c r="ABT60" s="318"/>
      <c r="ABU60" s="318"/>
      <c r="ABV60" s="318"/>
      <c r="ABW60" s="318"/>
      <c r="ABX60" s="318"/>
      <c r="ABY60" s="318"/>
      <c r="ABZ60" s="318"/>
      <c r="ACA60" s="318"/>
      <c r="ACB60" s="318"/>
      <c r="ACC60" s="318"/>
      <c r="ACD60" s="318"/>
      <c r="ACE60" s="318"/>
      <c r="ACF60" s="318"/>
      <c r="ACG60" s="318"/>
      <c r="ACH60" s="318"/>
      <c r="ACI60" s="318"/>
      <c r="ACJ60" s="318"/>
      <c r="ACK60" s="318"/>
      <c r="ACL60" s="318"/>
      <c r="ACM60" s="318"/>
      <c r="ACN60" s="318"/>
      <c r="ACO60" s="318"/>
      <c r="ACP60" s="318"/>
      <c r="ACQ60" s="318"/>
      <c r="ACR60" s="318"/>
      <c r="ACS60" s="318"/>
      <c r="ACT60" s="318"/>
      <c r="ACU60" s="318"/>
      <c r="ACV60" s="318"/>
      <c r="ACW60" s="318"/>
      <c r="ACX60" s="318"/>
      <c r="ACY60" s="318"/>
      <c r="ACZ60" s="318"/>
      <c r="ADA60" s="318"/>
      <c r="ADB60" s="318"/>
      <c r="ADC60" s="318"/>
      <c r="ADD60" s="318"/>
      <c r="ADE60" s="318"/>
      <c r="ADF60" s="318"/>
      <c r="ADG60" s="318"/>
      <c r="ADH60" s="318"/>
      <c r="ADI60" s="318"/>
      <c r="ADJ60" s="318"/>
      <c r="ADK60" s="318"/>
      <c r="ADL60" s="318"/>
      <c r="ADM60" s="318"/>
      <c r="ADN60" s="318"/>
      <c r="ADO60" s="318"/>
      <c r="ADP60" s="318"/>
      <c r="ADQ60" s="318"/>
      <c r="ADR60" s="318"/>
      <c r="ADS60" s="318"/>
      <c r="ADT60" s="318"/>
      <c r="ADU60" s="318"/>
      <c r="ADV60" s="318"/>
      <c r="ADW60" s="318"/>
      <c r="ADX60" s="318"/>
      <c r="ADY60" s="318"/>
      <c r="ADZ60" s="318"/>
      <c r="AEA60" s="318"/>
      <c r="AEB60" s="318"/>
      <c r="AEC60" s="318"/>
      <c r="AED60" s="318"/>
      <c r="AEE60" s="318"/>
      <c r="AEF60" s="318"/>
      <c r="AEG60" s="318"/>
      <c r="AEH60" s="318"/>
      <c r="AEI60" s="318"/>
      <c r="AEJ60" s="318"/>
      <c r="AEK60" s="318"/>
      <c r="AEL60" s="318"/>
      <c r="AEM60" s="318"/>
      <c r="AEN60" s="318"/>
      <c r="AEO60" s="318"/>
      <c r="AEP60" s="318"/>
      <c r="AEQ60" s="318"/>
      <c r="AER60" s="318"/>
      <c r="AES60" s="318"/>
      <c r="AET60" s="318"/>
      <c r="AEU60" s="318"/>
      <c r="AEV60" s="318"/>
      <c r="AEW60" s="318"/>
      <c r="AEX60" s="318"/>
      <c r="AEY60" s="318"/>
      <c r="AEZ60" s="318"/>
      <c r="AFA60" s="318"/>
      <c r="AFB60" s="318"/>
      <c r="AFC60" s="318"/>
      <c r="AFD60" s="318"/>
      <c r="AFE60" s="318"/>
      <c r="AFF60" s="318"/>
      <c r="AFG60" s="318"/>
      <c r="AFH60" s="318"/>
      <c r="AFI60" s="318"/>
      <c r="AFJ60" s="318"/>
      <c r="AFK60" s="318"/>
      <c r="AFL60" s="318"/>
      <c r="AFM60" s="318"/>
      <c r="AFN60" s="318"/>
      <c r="AFO60" s="318"/>
      <c r="AFP60" s="318"/>
      <c r="AFQ60" s="318"/>
      <c r="AFR60" s="318"/>
      <c r="AFS60" s="318"/>
      <c r="AFT60" s="318"/>
      <c r="AFU60" s="318"/>
      <c r="AFV60" s="318"/>
      <c r="AFW60" s="318"/>
      <c r="AFX60" s="318"/>
      <c r="AFY60" s="318"/>
      <c r="AFZ60" s="318"/>
      <c r="AGA60" s="318"/>
      <c r="AGB60" s="318"/>
      <c r="AGC60" s="318"/>
      <c r="AGD60" s="318"/>
      <c r="AGE60" s="318"/>
      <c r="AGF60" s="318"/>
      <c r="AGG60" s="318"/>
      <c r="AGH60" s="318"/>
      <c r="AGI60" s="318"/>
      <c r="AGJ60" s="318"/>
      <c r="AGK60" s="318"/>
      <c r="AGL60" s="318"/>
      <c r="AGM60" s="318"/>
      <c r="AGN60" s="318"/>
      <c r="AGO60" s="318"/>
      <c r="AGP60" s="318"/>
      <c r="AGQ60" s="318"/>
      <c r="AGR60" s="318"/>
      <c r="AGS60" s="318"/>
      <c r="AGT60" s="318"/>
      <c r="AGU60" s="318"/>
      <c r="AGV60" s="318"/>
      <c r="AGW60" s="318"/>
      <c r="AGX60" s="318"/>
      <c r="AGY60" s="318"/>
      <c r="AGZ60" s="318"/>
      <c r="AHA60" s="318"/>
      <c r="AHB60" s="318"/>
      <c r="AHC60" s="318"/>
      <c r="AHD60" s="318"/>
      <c r="AHE60" s="318"/>
      <c r="AHF60" s="318"/>
      <c r="AHG60" s="318"/>
      <c r="AHH60" s="318"/>
      <c r="AHI60" s="318"/>
      <c r="AHJ60" s="318"/>
      <c r="AHK60" s="318"/>
      <c r="AHL60" s="318"/>
      <c r="AHM60" s="318"/>
      <c r="AHN60" s="318"/>
      <c r="AHO60" s="318"/>
      <c r="AHP60" s="318"/>
      <c r="AHQ60" s="318"/>
      <c r="AHR60" s="318"/>
      <c r="AHS60" s="318"/>
      <c r="AHT60" s="318"/>
      <c r="AHU60" s="318"/>
      <c r="AHV60" s="318"/>
      <c r="AHW60" s="318"/>
      <c r="AHX60" s="318"/>
      <c r="AHY60" s="318"/>
      <c r="AHZ60" s="318"/>
      <c r="AIA60" s="318"/>
      <c r="AIB60" s="318"/>
      <c r="AIC60" s="318"/>
      <c r="AID60" s="318"/>
      <c r="AIE60" s="318"/>
      <c r="AIF60" s="318"/>
      <c r="AIG60" s="318"/>
      <c r="AIH60" s="318"/>
      <c r="AII60" s="318"/>
      <c r="AIJ60" s="318"/>
      <c r="AIK60" s="318"/>
      <c r="AIL60" s="318"/>
      <c r="AIM60" s="318"/>
      <c r="AIN60" s="318"/>
      <c r="AIO60" s="318"/>
      <c r="AIP60" s="318"/>
      <c r="AIQ60" s="318"/>
      <c r="AIR60" s="318"/>
      <c r="AIS60" s="318"/>
      <c r="AIT60" s="318"/>
      <c r="AIU60" s="318"/>
      <c r="AIV60" s="318"/>
      <c r="AIW60" s="318"/>
      <c r="AIX60" s="318"/>
      <c r="AIY60" s="318"/>
      <c r="AIZ60" s="318"/>
      <c r="AJA60" s="318"/>
      <c r="AJB60" s="318"/>
      <c r="AJC60" s="318"/>
      <c r="AJD60" s="318"/>
      <c r="AJE60" s="318"/>
      <c r="AJF60" s="318"/>
      <c r="AJG60" s="318"/>
      <c r="AJH60" s="318"/>
      <c r="AJI60" s="318"/>
      <c r="AJJ60" s="318"/>
      <c r="AJK60" s="318"/>
      <c r="AJL60" s="318"/>
      <c r="AJM60" s="318"/>
      <c r="AJN60" s="318"/>
      <c r="AJO60" s="318"/>
      <c r="AJP60" s="318"/>
      <c r="AJQ60" s="318"/>
      <c r="AJR60" s="318"/>
      <c r="AJS60" s="318"/>
      <c r="AJT60" s="318"/>
      <c r="AJU60" s="318"/>
      <c r="AJV60" s="318"/>
      <c r="AJW60" s="318"/>
      <c r="AJX60" s="318"/>
      <c r="AJY60" s="318"/>
      <c r="AJZ60" s="318"/>
      <c r="AKA60" s="318"/>
      <c r="AKB60" s="318"/>
      <c r="AKC60" s="318"/>
      <c r="AKD60" s="318"/>
      <c r="AKE60" s="318"/>
      <c r="AKF60" s="318"/>
      <c r="AKG60" s="318"/>
      <c r="AKH60" s="318"/>
      <c r="AKI60" s="318"/>
      <c r="AKJ60" s="318"/>
      <c r="AKK60" s="318"/>
      <c r="AKL60" s="318"/>
      <c r="AKM60" s="318"/>
      <c r="AKN60" s="318"/>
      <c r="AKO60" s="318"/>
      <c r="AKP60" s="318"/>
      <c r="AKQ60" s="318"/>
      <c r="AKR60" s="318"/>
      <c r="AKS60" s="318"/>
      <c r="AKT60" s="318"/>
      <c r="AKU60" s="318"/>
      <c r="AKV60" s="318"/>
      <c r="AKW60" s="318"/>
      <c r="AKX60" s="318"/>
      <c r="AKY60" s="318"/>
      <c r="AKZ60" s="318"/>
      <c r="ALA60" s="318"/>
      <c r="ALB60" s="318"/>
      <c r="ALC60" s="318"/>
      <c r="ALD60" s="318"/>
      <c r="ALE60" s="318"/>
      <c r="ALF60" s="318"/>
      <c r="ALG60" s="318"/>
      <c r="ALH60" s="318"/>
      <c r="ALI60" s="318"/>
      <c r="ALJ60" s="318"/>
      <c r="ALK60" s="318"/>
      <c r="ALL60" s="318"/>
      <c r="ALM60" s="318"/>
      <c r="ALN60" s="318"/>
      <c r="ALO60" s="318"/>
      <c r="ALP60" s="318"/>
      <c r="ALQ60" s="318"/>
      <c r="ALR60" s="318"/>
      <c r="ALS60" s="318"/>
      <c r="ALT60" s="318"/>
      <c r="ALU60" s="318"/>
      <c r="ALV60" s="318"/>
      <c r="ALW60" s="318"/>
    </row>
    <row r="61" spans="1:1011" s="321" customFormat="1" ht="30">
      <c r="A61" s="342" t="s">
        <v>1575</v>
      </c>
      <c r="B61" s="324"/>
      <c r="C61" s="324"/>
      <c r="D61" s="325">
        <f t="shared" si="9"/>
        <v>0</v>
      </c>
      <c r="E61" s="328" t="e">
        <f t="shared" si="5"/>
        <v>#DIV/0!</v>
      </c>
      <c r="F61" s="466"/>
      <c r="G61" s="466"/>
      <c r="H61" s="318"/>
      <c r="I61" s="342" t="s">
        <v>1576</v>
      </c>
      <c r="J61" s="327"/>
      <c r="K61" s="328" t="e">
        <f t="shared" si="3"/>
        <v>#DIV/0!</v>
      </c>
      <c r="L61" s="466"/>
      <c r="M61" s="466"/>
      <c r="O61" s="346" t="s">
        <v>1577</v>
      </c>
      <c r="P61" s="330"/>
      <c r="Q61" s="328" t="e">
        <f t="shared" si="8"/>
        <v>#DIV/0!</v>
      </c>
      <c r="R61" s="466"/>
      <c r="S61" s="466"/>
      <c r="W61" s="318"/>
      <c r="X61" s="318"/>
      <c r="Y61" s="318"/>
      <c r="Z61" s="318"/>
      <c r="AA61" s="318"/>
      <c r="AB61" s="318"/>
      <c r="AC61" s="318"/>
      <c r="AD61" s="318"/>
      <c r="AE61" s="318"/>
      <c r="AF61" s="318"/>
      <c r="AG61" s="318"/>
      <c r="AH61" s="318"/>
      <c r="AI61" s="318"/>
      <c r="AJ61" s="318"/>
      <c r="AK61" s="318"/>
      <c r="AL61" s="318"/>
      <c r="AM61" s="318"/>
      <c r="AN61" s="318"/>
      <c r="AO61" s="318"/>
      <c r="AP61" s="318"/>
      <c r="AQ61" s="318"/>
      <c r="AR61" s="318"/>
      <c r="AS61" s="318"/>
      <c r="AT61" s="318"/>
      <c r="AU61" s="318"/>
      <c r="AV61" s="318"/>
      <c r="AW61" s="318"/>
      <c r="AX61" s="318"/>
      <c r="AY61" s="318"/>
      <c r="AZ61" s="318"/>
      <c r="BA61" s="318"/>
      <c r="BB61" s="318"/>
      <c r="BC61" s="318"/>
      <c r="BD61" s="318"/>
      <c r="BE61" s="318"/>
      <c r="BF61" s="318"/>
      <c r="BG61" s="318"/>
      <c r="BH61" s="318"/>
      <c r="BI61" s="318"/>
      <c r="BJ61" s="318"/>
      <c r="BK61" s="318"/>
      <c r="BL61" s="318"/>
      <c r="BM61" s="318"/>
      <c r="BN61" s="318"/>
      <c r="BO61" s="318"/>
      <c r="BP61" s="318"/>
      <c r="BQ61" s="318"/>
      <c r="BR61" s="318"/>
      <c r="BS61" s="318"/>
      <c r="BT61" s="318"/>
      <c r="BU61" s="318"/>
      <c r="BV61" s="318"/>
      <c r="BW61" s="318"/>
      <c r="BX61" s="318"/>
      <c r="BY61" s="318"/>
      <c r="BZ61" s="318"/>
      <c r="CA61" s="318"/>
      <c r="CB61" s="318"/>
      <c r="CC61" s="318"/>
      <c r="CD61" s="318"/>
      <c r="CE61" s="318"/>
      <c r="CF61" s="318"/>
      <c r="CG61" s="318"/>
      <c r="CH61" s="318"/>
      <c r="CI61" s="318"/>
      <c r="CJ61" s="318"/>
      <c r="CK61" s="318"/>
      <c r="CL61" s="318"/>
      <c r="CM61" s="318"/>
      <c r="CN61" s="318"/>
      <c r="CO61" s="318"/>
      <c r="CP61" s="318"/>
      <c r="CQ61" s="318"/>
      <c r="CR61" s="318"/>
      <c r="CS61" s="318"/>
      <c r="CT61" s="318"/>
      <c r="CU61" s="318"/>
      <c r="CV61" s="318"/>
      <c r="CW61" s="318"/>
      <c r="CX61" s="318"/>
      <c r="CY61" s="318"/>
      <c r="CZ61" s="318"/>
      <c r="DA61" s="318"/>
      <c r="DB61" s="318"/>
      <c r="DC61" s="318"/>
      <c r="DD61" s="318"/>
      <c r="DE61" s="318"/>
      <c r="DF61" s="318"/>
      <c r="DG61" s="318"/>
      <c r="DH61" s="318"/>
      <c r="DI61" s="318"/>
      <c r="DJ61" s="318"/>
      <c r="DK61" s="318"/>
      <c r="DL61" s="318"/>
      <c r="DM61" s="318"/>
      <c r="DN61" s="318"/>
      <c r="DO61" s="318"/>
      <c r="DP61" s="318"/>
      <c r="DQ61" s="318"/>
      <c r="DR61" s="318"/>
      <c r="DS61" s="318"/>
      <c r="DT61" s="318"/>
      <c r="DU61" s="318"/>
      <c r="DV61" s="318"/>
      <c r="DW61" s="318"/>
      <c r="DX61" s="318"/>
      <c r="DY61" s="318"/>
      <c r="DZ61" s="318"/>
      <c r="EA61" s="318"/>
      <c r="EB61" s="318"/>
      <c r="EC61" s="318"/>
      <c r="ED61" s="318"/>
      <c r="EE61" s="318"/>
      <c r="EF61" s="318"/>
      <c r="EG61" s="318"/>
      <c r="EH61" s="318"/>
      <c r="EI61" s="318"/>
      <c r="EJ61" s="318"/>
      <c r="EK61" s="318"/>
      <c r="EL61" s="318"/>
      <c r="EM61" s="318"/>
      <c r="EN61" s="318"/>
      <c r="EO61" s="318"/>
      <c r="EP61" s="318"/>
      <c r="EQ61" s="318"/>
      <c r="ER61" s="318"/>
      <c r="ES61" s="318"/>
      <c r="ET61" s="318"/>
      <c r="EU61" s="318"/>
      <c r="EV61" s="318"/>
      <c r="EW61" s="318"/>
      <c r="EX61" s="318"/>
      <c r="EY61" s="318"/>
      <c r="EZ61" s="318"/>
      <c r="FA61" s="318"/>
      <c r="FB61" s="318"/>
      <c r="FC61" s="318"/>
      <c r="FD61" s="318"/>
      <c r="FE61" s="318"/>
      <c r="FF61" s="318"/>
      <c r="FG61" s="318"/>
      <c r="FH61" s="318"/>
      <c r="FI61" s="318"/>
      <c r="FJ61" s="318"/>
      <c r="FK61" s="318"/>
      <c r="FL61" s="318"/>
      <c r="FM61" s="318"/>
      <c r="FN61" s="318"/>
      <c r="FO61" s="318"/>
      <c r="FP61" s="318"/>
      <c r="FQ61" s="318"/>
      <c r="FR61" s="318"/>
      <c r="FS61" s="318"/>
      <c r="FT61" s="318"/>
      <c r="FU61" s="318"/>
      <c r="FV61" s="318"/>
      <c r="FW61" s="318"/>
      <c r="FX61" s="318"/>
      <c r="FY61" s="318"/>
      <c r="FZ61" s="318"/>
      <c r="GA61" s="318"/>
      <c r="GB61" s="318"/>
      <c r="GC61" s="318"/>
      <c r="GD61" s="318"/>
      <c r="GE61" s="318"/>
      <c r="GF61" s="318"/>
      <c r="GG61" s="318"/>
      <c r="GH61" s="318"/>
      <c r="GI61" s="318"/>
      <c r="GJ61" s="318"/>
      <c r="GK61" s="318"/>
      <c r="GL61" s="318"/>
      <c r="GM61" s="318"/>
      <c r="GN61" s="318"/>
      <c r="GO61" s="318"/>
      <c r="GP61" s="318"/>
      <c r="GQ61" s="318"/>
      <c r="GR61" s="318"/>
      <c r="GS61" s="318"/>
      <c r="GT61" s="318"/>
      <c r="GU61" s="318"/>
      <c r="GV61" s="318"/>
      <c r="GW61" s="318"/>
      <c r="GX61" s="318"/>
      <c r="GY61" s="318"/>
      <c r="GZ61" s="318"/>
      <c r="HA61" s="318"/>
      <c r="HB61" s="318"/>
      <c r="HC61" s="318"/>
      <c r="HD61" s="318"/>
      <c r="HE61" s="318"/>
      <c r="HF61" s="318"/>
      <c r="HG61" s="318"/>
      <c r="HH61" s="318"/>
      <c r="HI61" s="318"/>
      <c r="HJ61" s="318"/>
      <c r="HK61" s="318"/>
      <c r="HL61" s="318"/>
      <c r="HM61" s="318"/>
      <c r="HN61" s="318"/>
      <c r="HO61" s="318"/>
      <c r="HP61" s="318"/>
      <c r="HQ61" s="318"/>
      <c r="HR61" s="318"/>
      <c r="HS61" s="318"/>
      <c r="HT61" s="318"/>
      <c r="HU61" s="318"/>
      <c r="HV61" s="318"/>
      <c r="HW61" s="318"/>
      <c r="HX61" s="318"/>
      <c r="HY61" s="318"/>
      <c r="HZ61" s="318"/>
      <c r="IA61" s="318"/>
      <c r="IB61" s="318"/>
      <c r="IC61" s="318"/>
      <c r="ID61" s="318"/>
      <c r="IE61" s="318"/>
      <c r="IF61" s="318"/>
      <c r="IG61" s="318"/>
      <c r="IH61" s="318"/>
      <c r="II61" s="318"/>
      <c r="IJ61" s="318"/>
      <c r="IK61" s="318"/>
      <c r="IL61" s="318"/>
      <c r="IM61" s="318"/>
      <c r="IN61" s="318"/>
      <c r="IO61" s="318"/>
      <c r="IP61" s="318"/>
      <c r="IQ61" s="318"/>
      <c r="IR61" s="318"/>
      <c r="IS61" s="318"/>
      <c r="IT61" s="318"/>
      <c r="IU61" s="318"/>
      <c r="IV61" s="318"/>
      <c r="IW61" s="318"/>
      <c r="IX61" s="318"/>
      <c r="IY61" s="318"/>
      <c r="IZ61" s="318"/>
      <c r="JA61" s="318"/>
      <c r="JB61" s="318"/>
      <c r="JC61" s="318"/>
      <c r="JD61" s="318"/>
      <c r="JE61" s="318"/>
      <c r="JF61" s="318"/>
      <c r="JG61" s="318"/>
      <c r="JH61" s="318"/>
      <c r="JI61" s="318"/>
      <c r="JJ61" s="318"/>
      <c r="JK61" s="318"/>
      <c r="JL61" s="318"/>
      <c r="JM61" s="318"/>
      <c r="JN61" s="318"/>
      <c r="JO61" s="318"/>
      <c r="JP61" s="318"/>
      <c r="JQ61" s="318"/>
      <c r="JR61" s="318"/>
      <c r="JS61" s="318"/>
      <c r="JT61" s="318"/>
      <c r="JU61" s="318"/>
      <c r="JV61" s="318"/>
      <c r="JW61" s="318"/>
      <c r="JX61" s="318"/>
      <c r="JY61" s="318"/>
      <c r="JZ61" s="318"/>
      <c r="KA61" s="318"/>
      <c r="KB61" s="318"/>
      <c r="KC61" s="318"/>
      <c r="KD61" s="318"/>
      <c r="KE61" s="318"/>
      <c r="KF61" s="318"/>
      <c r="KG61" s="318"/>
      <c r="KH61" s="318"/>
      <c r="KI61" s="318"/>
      <c r="KJ61" s="318"/>
      <c r="KK61" s="318"/>
      <c r="KL61" s="318"/>
      <c r="KM61" s="318"/>
      <c r="KN61" s="318"/>
      <c r="KO61" s="318"/>
      <c r="KP61" s="318"/>
      <c r="KQ61" s="318"/>
      <c r="KR61" s="318"/>
      <c r="KS61" s="318"/>
      <c r="KT61" s="318"/>
      <c r="KU61" s="318"/>
      <c r="KV61" s="318"/>
      <c r="KW61" s="318"/>
      <c r="KX61" s="318"/>
      <c r="KY61" s="318"/>
      <c r="KZ61" s="318"/>
      <c r="LA61" s="318"/>
      <c r="LB61" s="318"/>
      <c r="LC61" s="318"/>
      <c r="LD61" s="318"/>
      <c r="LE61" s="318"/>
      <c r="LF61" s="318"/>
      <c r="LG61" s="318"/>
      <c r="LH61" s="318"/>
      <c r="LI61" s="318"/>
      <c r="LJ61" s="318"/>
      <c r="LK61" s="318"/>
      <c r="LL61" s="318"/>
      <c r="LM61" s="318"/>
      <c r="LN61" s="318"/>
      <c r="LO61" s="318"/>
      <c r="LP61" s="318"/>
      <c r="LQ61" s="318"/>
      <c r="LR61" s="318"/>
      <c r="LS61" s="318"/>
      <c r="LT61" s="318"/>
      <c r="LU61" s="318"/>
      <c r="LV61" s="318"/>
      <c r="LW61" s="318"/>
      <c r="LX61" s="318"/>
      <c r="LY61" s="318"/>
      <c r="LZ61" s="318"/>
      <c r="MA61" s="318"/>
      <c r="MB61" s="318"/>
      <c r="MC61" s="318"/>
      <c r="MD61" s="318"/>
      <c r="ME61" s="318"/>
      <c r="MF61" s="318"/>
      <c r="MG61" s="318"/>
      <c r="MH61" s="318"/>
      <c r="MI61" s="318"/>
      <c r="MJ61" s="318"/>
      <c r="MK61" s="318"/>
      <c r="ML61" s="318"/>
      <c r="MM61" s="318"/>
      <c r="MN61" s="318"/>
      <c r="MO61" s="318"/>
      <c r="MP61" s="318"/>
      <c r="MQ61" s="318"/>
      <c r="MR61" s="318"/>
      <c r="MS61" s="318"/>
      <c r="MT61" s="318"/>
      <c r="MU61" s="318"/>
      <c r="MV61" s="318"/>
      <c r="MW61" s="318"/>
      <c r="MX61" s="318"/>
      <c r="MY61" s="318"/>
      <c r="MZ61" s="318"/>
      <c r="NA61" s="318"/>
      <c r="NB61" s="318"/>
      <c r="NC61" s="318"/>
      <c r="ND61" s="318"/>
      <c r="NE61" s="318"/>
      <c r="NF61" s="318"/>
      <c r="NG61" s="318"/>
      <c r="NH61" s="318"/>
      <c r="NI61" s="318"/>
      <c r="NJ61" s="318"/>
      <c r="NK61" s="318"/>
      <c r="NL61" s="318"/>
      <c r="NM61" s="318"/>
      <c r="NN61" s="318"/>
      <c r="NO61" s="318"/>
      <c r="NP61" s="318"/>
      <c r="NQ61" s="318"/>
      <c r="NR61" s="318"/>
      <c r="NS61" s="318"/>
      <c r="NT61" s="318"/>
      <c r="NU61" s="318"/>
      <c r="NV61" s="318"/>
      <c r="NW61" s="318"/>
      <c r="NX61" s="318"/>
      <c r="NY61" s="318"/>
      <c r="NZ61" s="318"/>
      <c r="OA61" s="318"/>
      <c r="OB61" s="318"/>
      <c r="OC61" s="318"/>
      <c r="OD61" s="318"/>
      <c r="OE61" s="318"/>
      <c r="OF61" s="318"/>
      <c r="OG61" s="318"/>
      <c r="OH61" s="318"/>
      <c r="OI61" s="318"/>
      <c r="OJ61" s="318"/>
      <c r="OK61" s="318"/>
      <c r="OL61" s="318"/>
      <c r="OM61" s="318"/>
      <c r="ON61" s="318"/>
      <c r="OO61" s="318"/>
      <c r="OP61" s="318"/>
      <c r="OQ61" s="318"/>
      <c r="OR61" s="318"/>
      <c r="OS61" s="318"/>
      <c r="OT61" s="318"/>
      <c r="OU61" s="318"/>
      <c r="OV61" s="318"/>
      <c r="OW61" s="318"/>
      <c r="OX61" s="318"/>
      <c r="OY61" s="318"/>
      <c r="OZ61" s="318"/>
      <c r="PA61" s="318"/>
      <c r="PB61" s="318"/>
      <c r="PC61" s="318"/>
      <c r="PD61" s="318"/>
      <c r="PE61" s="318"/>
      <c r="PF61" s="318"/>
      <c r="PG61" s="318"/>
      <c r="PH61" s="318"/>
      <c r="PI61" s="318"/>
      <c r="PJ61" s="318"/>
      <c r="PK61" s="318"/>
      <c r="PL61" s="318"/>
      <c r="PM61" s="318"/>
      <c r="PN61" s="318"/>
      <c r="PO61" s="318"/>
      <c r="PP61" s="318"/>
      <c r="PQ61" s="318"/>
      <c r="PR61" s="318"/>
      <c r="PS61" s="318"/>
      <c r="PT61" s="318"/>
      <c r="PU61" s="318"/>
      <c r="PV61" s="318"/>
      <c r="PW61" s="318"/>
      <c r="PX61" s="318"/>
      <c r="PY61" s="318"/>
      <c r="PZ61" s="318"/>
      <c r="QA61" s="318"/>
      <c r="QB61" s="318"/>
      <c r="QC61" s="318"/>
      <c r="QD61" s="318"/>
      <c r="QE61" s="318"/>
      <c r="QF61" s="318"/>
      <c r="QG61" s="318"/>
      <c r="QH61" s="318"/>
      <c r="QI61" s="318"/>
      <c r="QJ61" s="318"/>
      <c r="QK61" s="318"/>
      <c r="QL61" s="318"/>
      <c r="QM61" s="318"/>
      <c r="QN61" s="318"/>
      <c r="QO61" s="318"/>
      <c r="QP61" s="318"/>
      <c r="QQ61" s="318"/>
      <c r="QR61" s="318"/>
      <c r="QS61" s="318"/>
      <c r="QT61" s="318"/>
      <c r="QU61" s="318"/>
      <c r="QV61" s="318"/>
      <c r="QW61" s="318"/>
      <c r="QX61" s="318"/>
      <c r="QY61" s="318"/>
      <c r="QZ61" s="318"/>
      <c r="RA61" s="318"/>
      <c r="RB61" s="318"/>
      <c r="RC61" s="318"/>
      <c r="RD61" s="318"/>
      <c r="RE61" s="318"/>
      <c r="RF61" s="318"/>
      <c r="RG61" s="318"/>
      <c r="RH61" s="318"/>
      <c r="RI61" s="318"/>
      <c r="RJ61" s="318"/>
      <c r="RK61" s="318"/>
      <c r="RL61" s="318"/>
      <c r="RM61" s="318"/>
      <c r="RN61" s="318"/>
      <c r="RO61" s="318"/>
      <c r="RP61" s="318"/>
      <c r="RQ61" s="318"/>
      <c r="RR61" s="318"/>
      <c r="RS61" s="318"/>
      <c r="RT61" s="318"/>
      <c r="RU61" s="318"/>
      <c r="RV61" s="318"/>
      <c r="RW61" s="318"/>
      <c r="RX61" s="318"/>
      <c r="RY61" s="318"/>
      <c r="RZ61" s="318"/>
      <c r="SA61" s="318"/>
      <c r="SB61" s="318"/>
      <c r="SC61" s="318"/>
      <c r="SD61" s="318"/>
      <c r="SE61" s="318"/>
      <c r="SF61" s="318"/>
      <c r="SG61" s="318"/>
      <c r="SH61" s="318"/>
      <c r="SI61" s="318"/>
      <c r="SJ61" s="318"/>
      <c r="SK61" s="318"/>
      <c r="SL61" s="318"/>
      <c r="SM61" s="318"/>
      <c r="SN61" s="318"/>
      <c r="SO61" s="318"/>
      <c r="SP61" s="318"/>
      <c r="SQ61" s="318"/>
      <c r="SR61" s="318"/>
      <c r="SS61" s="318"/>
      <c r="ST61" s="318"/>
      <c r="SU61" s="318"/>
      <c r="SV61" s="318"/>
      <c r="SW61" s="318"/>
      <c r="SX61" s="318"/>
      <c r="SY61" s="318"/>
      <c r="SZ61" s="318"/>
      <c r="TA61" s="318"/>
      <c r="TB61" s="318"/>
      <c r="TC61" s="318"/>
      <c r="TD61" s="318"/>
      <c r="TE61" s="318"/>
      <c r="TF61" s="318"/>
      <c r="TG61" s="318"/>
      <c r="TH61" s="318"/>
      <c r="TI61" s="318"/>
      <c r="TJ61" s="318"/>
      <c r="TK61" s="318"/>
      <c r="TL61" s="318"/>
      <c r="TM61" s="318"/>
      <c r="TN61" s="318"/>
      <c r="TO61" s="318"/>
      <c r="TP61" s="318"/>
      <c r="TQ61" s="318"/>
      <c r="TR61" s="318"/>
      <c r="TS61" s="318"/>
      <c r="TT61" s="318"/>
      <c r="TU61" s="318"/>
      <c r="TV61" s="318"/>
      <c r="TW61" s="318"/>
      <c r="TX61" s="318"/>
      <c r="TY61" s="318"/>
      <c r="TZ61" s="318"/>
      <c r="UA61" s="318"/>
      <c r="UB61" s="318"/>
      <c r="UC61" s="318"/>
      <c r="UD61" s="318"/>
      <c r="UE61" s="318"/>
      <c r="UF61" s="318"/>
      <c r="UG61" s="318"/>
      <c r="UH61" s="318"/>
      <c r="UI61" s="318"/>
      <c r="UJ61" s="318"/>
      <c r="UK61" s="318"/>
      <c r="UL61" s="318"/>
      <c r="UM61" s="318"/>
      <c r="UN61" s="318"/>
      <c r="UO61" s="318"/>
      <c r="UP61" s="318"/>
      <c r="UQ61" s="318"/>
      <c r="UR61" s="318"/>
      <c r="US61" s="318"/>
      <c r="UT61" s="318"/>
      <c r="UU61" s="318"/>
      <c r="UV61" s="318"/>
      <c r="UW61" s="318"/>
      <c r="UX61" s="318"/>
      <c r="UY61" s="318"/>
      <c r="UZ61" s="318"/>
      <c r="VA61" s="318"/>
      <c r="VB61" s="318"/>
      <c r="VC61" s="318"/>
      <c r="VD61" s="318"/>
      <c r="VE61" s="318"/>
      <c r="VF61" s="318"/>
      <c r="VG61" s="318"/>
      <c r="VH61" s="318"/>
      <c r="VI61" s="318"/>
      <c r="VJ61" s="318"/>
      <c r="VK61" s="318"/>
      <c r="VL61" s="318"/>
      <c r="VM61" s="318"/>
      <c r="VN61" s="318"/>
      <c r="VO61" s="318"/>
      <c r="VP61" s="318"/>
      <c r="VQ61" s="318"/>
      <c r="VR61" s="318"/>
      <c r="VS61" s="318"/>
      <c r="VT61" s="318"/>
      <c r="VU61" s="318"/>
      <c r="VV61" s="318"/>
      <c r="VW61" s="318"/>
      <c r="VX61" s="318"/>
      <c r="VY61" s="318"/>
      <c r="VZ61" s="318"/>
      <c r="WA61" s="318"/>
      <c r="WB61" s="318"/>
      <c r="WC61" s="318"/>
      <c r="WD61" s="318"/>
      <c r="WE61" s="318"/>
      <c r="WF61" s="318"/>
      <c r="WG61" s="318"/>
      <c r="WH61" s="318"/>
      <c r="WI61" s="318"/>
      <c r="WJ61" s="318"/>
      <c r="WK61" s="318"/>
      <c r="WL61" s="318"/>
      <c r="WM61" s="318"/>
      <c r="WN61" s="318"/>
      <c r="WO61" s="318"/>
      <c r="WP61" s="318"/>
      <c r="WQ61" s="318"/>
      <c r="WR61" s="318"/>
      <c r="WS61" s="318"/>
      <c r="WT61" s="318"/>
      <c r="WU61" s="318"/>
      <c r="WV61" s="318"/>
      <c r="WW61" s="318"/>
      <c r="WX61" s="318"/>
      <c r="WY61" s="318"/>
      <c r="WZ61" s="318"/>
      <c r="XA61" s="318"/>
      <c r="XB61" s="318"/>
      <c r="XC61" s="318"/>
      <c r="XD61" s="318"/>
      <c r="XE61" s="318"/>
      <c r="XF61" s="318"/>
      <c r="XG61" s="318"/>
      <c r="XH61" s="318"/>
      <c r="XI61" s="318"/>
      <c r="XJ61" s="318"/>
      <c r="XK61" s="318"/>
      <c r="XL61" s="318"/>
      <c r="XM61" s="318"/>
      <c r="XN61" s="318"/>
      <c r="XO61" s="318"/>
      <c r="XP61" s="318"/>
      <c r="XQ61" s="318"/>
      <c r="XR61" s="318"/>
      <c r="XS61" s="318"/>
      <c r="XT61" s="318"/>
      <c r="XU61" s="318"/>
      <c r="XV61" s="318"/>
      <c r="XW61" s="318"/>
      <c r="XX61" s="318"/>
      <c r="XY61" s="318"/>
      <c r="XZ61" s="318"/>
      <c r="YA61" s="318"/>
      <c r="YB61" s="318"/>
      <c r="YC61" s="318"/>
      <c r="YD61" s="318"/>
      <c r="YE61" s="318"/>
      <c r="YF61" s="318"/>
      <c r="YG61" s="318"/>
      <c r="YH61" s="318"/>
      <c r="YI61" s="318"/>
      <c r="YJ61" s="318"/>
      <c r="YK61" s="318"/>
      <c r="YL61" s="318"/>
      <c r="YM61" s="318"/>
      <c r="YN61" s="318"/>
      <c r="YO61" s="318"/>
      <c r="YP61" s="318"/>
      <c r="YQ61" s="318"/>
      <c r="YR61" s="318"/>
      <c r="YS61" s="318"/>
      <c r="YT61" s="318"/>
      <c r="YU61" s="318"/>
      <c r="YV61" s="318"/>
      <c r="YW61" s="318"/>
      <c r="YX61" s="318"/>
      <c r="YY61" s="318"/>
      <c r="YZ61" s="318"/>
      <c r="ZA61" s="318"/>
      <c r="ZB61" s="318"/>
      <c r="ZC61" s="318"/>
      <c r="ZD61" s="318"/>
      <c r="ZE61" s="318"/>
      <c r="ZF61" s="318"/>
      <c r="ZG61" s="318"/>
      <c r="ZH61" s="318"/>
      <c r="ZI61" s="318"/>
      <c r="ZJ61" s="318"/>
      <c r="ZK61" s="318"/>
      <c r="ZL61" s="318"/>
      <c r="ZM61" s="318"/>
      <c r="ZN61" s="318"/>
      <c r="ZO61" s="318"/>
      <c r="ZP61" s="318"/>
      <c r="ZQ61" s="318"/>
      <c r="ZR61" s="318"/>
      <c r="ZS61" s="318"/>
      <c r="ZT61" s="318"/>
      <c r="ZU61" s="318"/>
      <c r="ZV61" s="318"/>
      <c r="ZW61" s="318"/>
      <c r="ZX61" s="318"/>
      <c r="ZY61" s="318"/>
      <c r="ZZ61" s="318"/>
      <c r="AAA61" s="318"/>
      <c r="AAB61" s="318"/>
      <c r="AAC61" s="318"/>
      <c r="AAD61" s="318"/>
      <c r="AAE61" s="318"/>
      <c r="AAF61" s="318"/>
      <c r="AAG61" s="318"/>
      <c r="AAH61" s="318"/>
      <c r="AAI61" s="318"/>
      <c r="AAJ61" s="318"/>
      <c r="AAK61" s="318"/>
      <c r="AAL61" s="318"/>
      <c r="AAM61" s="318"/>
      <c r="AAN61" s="318"/>
      <c r="AAO61" s="318"/>
      <c r="AAP61" s="318"/>
      <c r="AAQ61" s="318"/>
      <c r="AAR61" s="318"/>
      <c r="AAS61" s="318"/>
      <c r="AAT61" s="318"/>
      <c r="AAU61" s="318"/>
      <c r="AAV61" s="318"/>
      <c r="AAW61" s="318"/>
      <c r="AAX61" s="318"/>
      <c r="AAY61" s="318"/>
      <c r="AAZ61" s="318"/>
      <c r="ABA61" s="318"/>
      <c r="ABB61" s="318"/>
      <c r="ABC61" s="318"/>
      <c r="ABD61" s="318"/>
      <c r="ABE61" s="318"/>
      <c r="ABF61" s="318"/>
      <c r="ABG61" s="318"/>
      <c r="ABH61" s="318"/>
      <c r="ABI61" s="318"/>
      <c r="ABJ61" s="318"/>
      <c r="ABK61" s="318"/>
      <c r="ABL61" s="318"/>
      <c r="ABM61" s="318"/>
      <c r="ABN61" s="318"/>
      <c r="ABO61" s="318"/>
      <c r="ABP61" s="318"/>
      <c r="ABQ61" s="318"/>
      <c r="ABR61" s="318"/>
      <c r="ABS61" s="318"/>
      <c r="ABT61" s="318"/>
      <c r="ABU61" s="318"/>
      <c r="ABV61" s="318"/>
      <c r="ABW61" s="318"/>
      <c r="ABX61" s="318"/>
      <c r="ABY61" s="318"/>
      <c r="ABZ61" s="318"/>
      <c r="ACA61" s="318"/>
      <c r="ACB61" s="318"/>
      <c r="ACC61" s="318"/>
      <c r="ACD61" s="318"/>
      <c r="ACE61" s="318"/>
      <c r="ACF61" s="318"/>
      <c r="ACG61" s="318"/>
      <c r="ACH61" s="318"/>
      <c r="ACI61" s="318"/>
      <c r="ACJ61" s="318"/>
      <c r="ACK61" s="318"/>
      <c r="ACL61" s="318"/>
      <c r="ACM61" s="318"/>
      <c r="ACN61" s="318"/>
      <c r="ACO61" s="318"/>
      <c r="ACP61" s="318"/>
      <c r="ACQ61" s="318"/>
      <c r="ACR61" s="318"/>
      <c r="ACS61" s="318"/>
      <c r="ACT61" s="318"/>
      <c r="ACU61" s="318"/>
      <c r="ACV61" s="318"/>
      <c r="ACW61" s="318"/>
      <c r="ACX61" s="318"/>
      <c r="ACY61" s="318"/>
      <c r="ACZ61" s="318"/>
      <c r="ADA61" s="318"/>
      <c r="ADB61" s="318"/>
      <c r="ADC61" s="318"/>
      <c r="ADD61" s="318"/>
      <c r="ADE61" s="318"/>
      <c r="ADF61" s="318"/>
      <c r="ADG61" s="318"/>
      <c r="ADH61" s="318"/>
      <c r="ADI61" s="318"/>
      <c r="ADJ61" s="318"/>
      <c r="ADK61" s="318"/>
      <c r="ADL61" s="318"/>
      <c r="ADM61" s="318"/>
      <c r="ADN61" s="318"/>
      <c r="ADO61" s="318"/>
      <c r="ADP61" s="318"/>
      <c r="ADQ61" s="318"/>
      <c r="ADR61" s="318"/>
      <c r="ADS61" s="318"/>
      <c r="ADT61" s="318"/>
      <c r="ADU61" s="318"/>
      <c r="ADV61" s="318"/>
      <c r="ADW61" s="318"/>
      <c r="ADX61" s="318"/>
      <c r="ADY61" s="318"/>
      <c r="ADZ61" s="318"/>
      <c r="AEA61" s="318"/>
      <c r="AEB61" s="318"/>
      <c r="AEC61" s="318"/>
      <c r="AED61" s="318"/>
      <c r="AEE61" s="318"/>
      <c r="AEF61" s="318"/>
      <c r="AEG61" s="318"/>
      <c r="AEH61" s="318"/>
      <c r="AEI61" s="318"/>
      <c r="AEJ61" s="318"/>
      <c r="AEK61" s="318"/>
      <c r="AEL61" s="318"/>
      <c r="AEM61" s="318"/>
      <c r="AEN61" s="318"/>
      <c r="AEO61" s="318"/>
      <c r="AEP61" s="318"/>
      <c r="AEQ61" s="318"/>
      <c r="AER61" s="318"/>
      <c r="AES61" s="318"/>
      <c r="AET61" s="318"/>
      <c r="AEU61" s="318"/>
      <c r="AEV61" s="318"/>
      <c r="AEW61" s="318"/>
      <c r="AEX61" s="318"/>
      <c r="AEY61" s="318"/>
      <c r="AEZ61" s="318"/>
      <c r="AFA61" s="318"/>
      <c r="AFB61" s="318"/>
      <c r="AFC61" s="318"/>
      <c r="AFD61" s="318"/>
      <c r="AFE61" s="318"/>
      <c r="AFF61" s="318"/>
      <c r="AFG61" s="318"/>
      <c r="AFH61" s="318"/>
      <c r="AFI61" s="318"/>
      <c r="AFJ61" s="318"/>
      <c r="AFK61" s="318"/>
      <c r="AFL61" s="318"/>
      <c r="AFM61" s="318"/>
      <c r="AFN61" s="318"/>
      <c r="AFO61" s="318"/>
      <c r="AFP61" s="318"/>
      <c r="AFQ61" s="318"/>
      <c r="AFR61" s="318"/>
      <c r="AFS61" s="318"/>
      <c r="AFT61" s="318"/>
      <c r="AFU61" s="318"/>
      <c r="AFV61" s="318"/>
      <c r="AFW61" s="318"/>
      <c r="AFX61" s="318"/>
      <c r="AFY61" s="318"/>
      <c r="AFZ61" s="318"/>
      <c r="AGA61" s="318"/>
      <c r="AGB61" s="318"/>
      <c r="AGC61" s="318"/>
      <c r="AGD61" s="318"/>
      <c r="AGE61" s="318"/>
      <c r="AGF61" s="318"/>
      <c r="AGG61" s="318"/>
      <c r="AGH61" s="318"/>
      <c r="AGI61" s="318"/>
      <c r="AGJ61" s="318"/>
      <c r="AGK61" s="318"/>
      <c r="AGL61" s="318"/>
      <c r="AGM61" s="318"/>
      <c r="AGN61" s="318"/>
      <c r="AGO61" s="318"/>
      <c r="AGP61" s="318"/>
      <c r="AGQ61" s="318"/>
      <c r="AGR61" s="318"/>
      <c r="AGS61" s="318"/>
      <c r="AGT61" s="318"/>
      <c r="AGU61" s="318"/>
      <c r="AGV61" s="318"/>
      <c r="AGW61" s="318"/>
      <c r="AGX61" s="318"/>
      <c r="AGY61" s="318"/>
      <c r="AGZ61" s="318"/>
      <c r="AHA61" s="318"/>
      <c r="AHB61" s="318"/>
      <c r="AHC61" s="318"/>
      <c r="AHD61" s="318"/>
      <c r="AHE61" s="318"/>
      <c r="AHF61" s="318"/>
      <c r="AHG61" s="318"/>
      <c r="AHH61" s="318"/>
      <c r="AHI61" s="318"/>
      <c r="AHJ61" s="318"/>
      <c r="AHK61" s="318"/>
      <c r="AHL61" s="318"/>
      <c r="AHM61" s="318"/>
      <c r="AHN61" s="318"/>
      <c r="AHO61" s="318"/>
      <c r="AHP61" s="318"/>
      <c r="AHQ61" s="318"/>
      <c r="AHR61" s="318"/>
      <c r="AHS61" s="318"/>
      <c r="AHT61" s="318"/>
      <c r="AHU61" s="318"/>
      <c r="AHV61" s="318"/>
      <c r="AHW61" s="318"/>
      <c r="AHX61" s="318"/>
      <c r="AHY61" s="318"/>
      <c r="AHZ61" s="318"/>
      <c r="AIA61" s="318"/>
      <c r="AIB61" s="318"/>
      <c r="AIC61" s="318"/>
      <c r="AID61" s="318"/>
      <c r="AIE61" s="318"/>
      <c r="AIF61" s="318"/>
      <c r="AIG61" s="318"/>
      <c r="AIH61" s="318"/>
      <c r="AII61" s="318"/>
      <c r="AIJ61" s="318"/>
      <c r="AIK61" s="318"/>
      <c r="AIL61" s="318"/>
      <c r="AIM61" s="318"/>
      <c r="AIN61" s="318"/>
      <c r="AIO61" s="318"/>
      <c r="AIP61" s="318"/>
      <c r="AIQ61" s="318"/>
      <c r="AIR61" s="318"/>
      <c r="AIS61" s="318"/>
      <c r="AIT61" s="318"/>
      <c r="AIU61" s="318"/>
      <c r="AIV61" s="318"/>
      <c r="AIW61" s="318"/>
      <c r="AIX61" s="318"/>
      <c r="AIY61" s="318"/>
      <c r="AIZ61" s="318"/>
      <c r="AJA61" s="318"/>
      <c r="AJB61" s="318"/>
      <c r="AJC61" s="318"/>
      <c r="AJD61" s="318"/>
      <c r="AJE61" s="318"/>
      <c r="AJF61" s="318"/>
      <c r="AJG61" s="318"/>
      <c r="AJH61" s="318"/>
      <c r="AJI61" s="318"/>
      <c r="AJJ61" s="318"/>
      <c r="AJK61" s="318"/>
      <c r="AJL61" s="318"/>
      <c r="AJM61" s="318"/>
      <c r="AJN61" s="318"/>
      <c r="AJO61" s="318"/>
      <c r="AJP61" s="318"/>
      <c r="AJQ61" s="318"/>
      <c r="AJR61" s="318"/>
      <c r="AJS61" s="318"/>
      <c r="AJT61" s="318"/>
      <c r="AJU61" s="318"/>
      <c r="AJV61" s="318"/>
      <c r="AJW61" s="318"/>
      <c r="AJX61" s="318"/>
      <c r="AJY61" s="318"/>
      <c r="AJZ61" s="318"/>
      <c r="AKA61" s="318"/>
      <c r="AKB61" s="318"/>
      <c r="AKC61" s="318"/>
      <c r="AKD61" s="318"/>
      <c r="AKE61" s="318"/>
      <c r="AKF61" s="318"/>
      <c r="AKG61" s="318"/>
      <c r="AKH61" s="318"/>
      <c r="AKI61" s="318"/>
      <c r="AKJ61" s="318"/>
      <c r="AKK61" s="318"/>
      <c r="AKL61" s="318"/>
      <c r="AKM61" s="318"/>
      <c r="AKN61" s="318"/>
      <c r="AKO61" s="318"/>
      <c r="AKP61" s="318"/>
      <c r="AKQ61" s="318"/>
      <c r="AKR61" s="318"/>
      <c r="AKS61" s="318"/>
      <c r="AKT61" s="318"/>
      <c r="AKU61" s="318"/>
      <c r="AKV61" s="318"/>
      <c r="AKW61" s="318"/>
      <c r="AKX61" s="318"/>
      <c r="AKY61" s="318"/>
      <c r="AKZ61" s="318"/>
      <c r="ALA61" s="318"/>
      <c r="ALB61" s="318"/>
      <c r="ALC61" s="318"/>
      <c r="ALD61" s="318"/>
      <c r="ALE61" s="318"/>
      <c r="ALF61" s="318"/>
      <c r="ALG61" s="318"/>
      <c r="ALH61" s="318"/>
      <c r="ALI61" s="318"/>
      <c r="ALJ61" s="318"/>
      <c r="ALK61" s="318"/>
      <c r="ALL61" s="318"/>
      <c r="ALM61" s="318"/>
      <c r="ALN61" s="318"/>
      <c r="ALO61" s="318"/>
      <c r="ALP61" s="318"/>
      <c r="ALQ61" s="318"/>
      <c r="ALR61" s="318"/>
      <c r="ALS61" s="318"/>
      <c r="ALT61" s="318"/>
      <c r="ALU61" s="318"/>
      <c r="ALV61" s="318"/>
      <c r="ALW61" s="318"/>
    </row>
    <row r="62" spans="1:1011" s="321" customFormat="1" ht="15.75">
      <c r="A62" s="346" t="s">
        <v>1572</v>
      </c>
      <c r="B62" s="324"/>
      <c r="C62" s="324"/>
      <c r="D62" s="325">
        <f t="shared" si="9"/>
        <v>0</v>
      </c>
      <c r="E62" s="328" t="e">
        <f t="shared" si="5"/>
        <v>#DIV/0!</v>
      </c>
      <c r="F62" s="466"/>
      <c r="G62" s="466"/>
      <c r="H62" s="318"/>
      <c r="I62" s="346" t="s">
        <v>1572</v>
      </c>
      <c r="J62" s="327"/>
      <c r="K62" s="328" t="e">
        <f t="shared" si="3"/>
        <v>#DIV/0!</v>
      </c>
      <c r="L62" s="466"/>
      <c r="M62" s="466"/>
      <c r="O62" s="348" t="s">
        <v>1578</v>
      </c>
      <c r="P62" s="340">
        <f>SUM(P56:P61)</f>
        <v>0</v>
      </c>
      <c r="Q62" s="341" t="e">
        <f>ROUND(P62,0)/$P$64</f>
        <v>#DIV/0!</v>
      </c>
      <c r="R62" s="468"/>
      <c r="S62" s="468"/>
      <c r="W62" s="318"/>
      <c r="X62" s="318"/>
      <c r="Y62" s="318"/>
      <c r="Z62" s="318"/>
      <c r="AA62" s="318"/>
      <c r="AB62" s="318"/>
      <c r="AC62" s="318"/>
      <c r="AD62" s="318"/>
      <c r="AE62" s="318"/>
      <c r="AF62" s="318"/>
      <c r="AG62" s="318"/>
      <c r="AH62" s="318"/>
      <c r="AI62" s="318"/>
      <c r="AJ62" s="318"/>
      <c r="AK62" s="318"/>
      <c r="AL62" s="318"/>
      <c r="AM62" s="318"/>
      <c r="AN62" s="318"/>
      <c r="AO62" s="318"/>
      <c r="AP62" s="318"/>
      <c r="AQ62" s="318"/>
      <c r="AR62" s="318"/>
      <c r="AS62" s="318"/>
      <c r="AT62" s="318"/>
      <c r="AU62" s="318"/>
      <c r="AV62" s="318"/>
      <c r="AW62" s="318"/>
      <c r="AX62" s="318"/>
      <c r="AY62" s="318"/>
      <c r="AZ62" s="318"/>
      <c r="BA62" s="318"/>
      <c r="BB62" s="318"/>
      <c r="BC62" s="318"/>
      <c r="BD62" s="318"/>
      <c r="BE62" s="318"/>
      <c r="BF62" s="318"/>
      <c r="BG62" s="318"/>
      <c r="BH62" s="318"/>
      <c r="BI62" s="318"/>
      <c r="BJ62" s="318"/>
      <c r="BK62" s="318"/>
      <c r="BL62" s="318"/>
      <c r="BM62" s="318"/>
      <c r="BN62" s="318"/>
      <c r="BO62" s="318"/>
      <c r="BP62" s="318"/>
      <c r="BQ62" s="318"/>
      <c r="BR62" s="318"/>
      <c r="BS62" s="318"/>
      <c r="BT62" s="318"/>
      <c r="BU62" s="318"/>
      <c r="BV62" s="318"/>
      <c r="BW62" s="318"/>
      <c r="BX62" s="318"/>
      <c r="BY62" s="318"/>
      <c r="BZ62" s="318"/>
      <c r="CA62" s="318"/>
      <c r="CB62" s="318"/>
      <c r="CC62" s="318"/>
      <c r="CD62" s="318"/>
      <c r="CE62" s="318"/>
      <c r="CF62" s="318"/>
      <c r="CG62" s="318"/>
      <c r="CH62" s="318"/>
      <c r="CI62" s="318"/>
      <c r="CJ62" s="318"/>
      <c r="CK62" s="318"/>
      <c r="CL62" s="318"/>
      <c r="CM62" s="318"/>
      <c r="CN62" s="318"/>
      <c r="CO62" s="318"/>
      <c r="CP62" s="318"/>
      <c r="CQ62" s="318"/>
      <c r="CR62" s="318"/>
      <c r="CS62" s="318"/>
      <c r="CT62" s="318"/>
      <c r="CU62" s="318"/>
      <c r="CV62" s="318"/>
      <c r="CW62" s="318"/>
      <c r="CX62" s="318"/>
      <c r="CY62" s="318"/>
      <c r="CZ62" s="318"/>
      <c r="DA62" s="318"/>
      <c r="DB62" s="318"/>
      <c r="DC62" s="318"/>
      <c r="DD62" s="318"/>
      <c r="DE62" s="318"/>
      <c r="DF62" s="318"/>
      <c r="DG62" s="318"/>
      <c r="DH62" s="318"/>
      <c r="DI62" s="318"/>
      <c r="DJ62" s="318"/>
      <c r="DK62" s="318"/>
      <c r="DL62" s="318"/>
      <c r="DM62" s="318"/>
      <c r="DN62" s="318"/>
      <c r="DO62" s="318"/>
      <c r="DP62" s="318"/>
      <c r="DQ62" s="318"/>
      <c r="DR62" s="318"/>
      <c r="DS62" s="318"/>
      <c r="DT62" s="318"/>
      <c r="DU62" s="318"/>
      <c r="DV62" s="318"/>
      <c r="DW62" s="318"/>
      <c r="DX62" s="318"/>
      <c r="DY62" s="318"/>
      <c r="DZ62" s="318"/>
      <c r="EA62" s="318"/>
      <c r="EB62" s="318"/>
      <c r="EC62" s="318"/>
      <c r="ED62" s="318"/>
      <c r="EE62" s="318"/>
      <c r="EF62" s="318"/>
      <c r="EG62" s="318"/>
      <c r="EH62" s="318"/>
      <c r="EI62" s="318"/>
      <c r="EJ62" s="318"/>
      <c r="EK62" s="318"/>
      <c r="EL62" s="318"/>
      <c r="EM62" s="318"/>
      <c r="EN62" s="318"/>
      <c r="EO62" s="318"/>
      <c r="EP62" s="318"/>
      <c r="EQ62" s="318"/>
      <c r="ER62" s="318"/>
      <c r="ES62" s="318"/>
      <c r="ET62" s="318"/>
      <c r="EU62" s="318"/>
      <c r="EV62" s="318"/>
      <c r="EW62" s="318"/>
      <c r="EX62" s="318"/>
      <c r="EY62" s="318"/>
      <c r="EZ62" s="318"/>
      <c r="FA62" s="318"/>
      <c r="FB62" s="318"/>
      <c r="FC62" s="318"/>
      <c r="FD62" s="318"/>
      <c r="FE62" s="318"/>
      <c r="FF62" s="318"/>
      <c r="FG62" s="318"/>
      <c r="FH62" s="318"/>
      <c r="FI62" s="318"/>
      <c r="FJ62" s="318"/>
      <c r="FK62" s="318"/>
      <c r="FL62" s="318"/>
      <c r="FM62" s="318"/>
      <c r="FN62" s="318"/>
      <c r="FO62" s="318"/>
      <c r="FP62" s="318"/>
      <c r="FQ62" s="318"/>
      <c r="FR62" s="318"/>
      <c r="FS62" s="318"/>
      <c r="FT62" s="318"/>
      <c r="FU62" s="318"/>
      <c r="FV62" s="318"/>
      <c r="FW62" s="318"/>
      <c r="FX62" s="318"/>
      <c r="FY62" s="318"/>
      <c r="FZ62" s="318"/>
      <c r="GA62" s="318"/>
      <c r="GB62" s="318"/>
      <c r="GC62" s="318"/>
      <c r="GD62" s="318"/>
      <c r="GE62" s="318"/>
      <c r="GF62" s="318"/>
      <c r="GG62" s="318"/>
      <c r="GH62" s="318"/>
      <c r="GI62" s="318"/>
      <c r="GJ62" s="318"/>
      <c r="GK62" s="318"/>
      <c r="GL62" s="318"/>
      <c r="GM62" s="318"/>
      <c r="GN62" s="318"/>
      <c r="GO62" s="318"/>
      <c r="GP62" s="318"/>
      <c r="GQ62" s="318"/>
      <c r="GR62" s="318"/>
      <c r="GS62" s="318"/>
      <c r="GT62" s="318"/>
      <c r="GU62" s="318"/>
      <c r="GV62" s="318"/>
      <c r="GW62" s="318"/>
      <c r="GX62" s="318"/>
      <c r="GY62" s="318"/>
      <c r="GZ62" s="318"/>
      <c r="HA62" s="318"/>
      <c r="HB62" s="318"/>
      <c r="HC62" s="318"/>
      <c r="HD62" s="318"/>
      <c r="HE62" s="318"/>
      <c r="HF62" s="318"/>
      <c r="HG62" s="318"/>
      <c r="HH62" s="318"/>
      <c r="HI62" s="318"/>
      <c r="HJ62" s="318"/>
      <c r="HK62" s="318"/>
      <c r="HL62" s="318"/>
      <c r="HM62" s="318"/>
      <c r="HN62" s="318"/>
      <c r="HO62" s="318"/>
      <c r="HP62" s="318"/>
      <c r="HQ62" s="318"/>
      <c r="HR62" s="318"/>
      <c r="HS62" s="318"/>
      <c r="HT62" s="318"/>
      <c r="HU62" s="318"/>
      <c r="HV62" s="318"/>
      <c r="HW62" s="318"/>
      <c r="HX62" s="318"/>
      <c r="HY62" s="318"/>
      <c r="HZ62" s="318"/>
      <c r="IA62" s="318"/>
      <c r="IB62" s="318"/>
      <c r="IC62" s="318"/>
      <c r="ID62" s="318"/>
      <c r="IE62" s="318"/>
      <c r="IF62" s="318"/>
      <c r="IG62" s="318"/>
      <c r="IH62" s="318"/>
      <c r="II62" s="318"/>
      <c r="IJ62" s="318"/>
      <c r="IK62" s="318"/>
      <c r="IL62" s="318"/>
      <c r="IM62" s="318"/>
      <c r="IN62" s="318"/>
      <c r="IO62" s="318"/>
      <c r="IP62" s="318"/>
      <c r="IQ62" s="318"/>
      <c r="IR62" s="318"/>
      <c r="IS62" s="318"/>
      <c r="IT62" s="318"/>
      <c r="IU62" s="318"/>
      <c r="IV62" s="318"/>
      <c r="IW62" s="318"/>
      <c r="IX62" s="318"/>
      <c r="IY62" s="318"/>
      <c r="IZ62" s="318"/>
      <c r="JA62" s="318"/>
      <c r="JB62" s="318"/>
      <c r="JC62" s="318"/>
      <c r="JD62" s="318"/>
      <c r="JE62" s="318"/>
      <c r="JF62" s="318"/>
      <c r="JG62" s="318"/>
      <c r="JH62" s="318"/>
      <c r="JI62" s="318"/>
      <c r="JJ62" s="318"/>
      <c r="JK62" s="318"/>
      <c r="JL62" s="318"/>
      <c r="JM62" s="318"/>
      <c r="JN62" s="318"/>
      <c r="JO62" s="318"/>
      <c r="JP62" s="318"/>
      <c r="JQ62" s="318"/>
      <c r="JR62" s="318"/>
      <c r="JS62" s="318"/>
      <c r="JT62" s="318"/>
      <c r="JU62" s="318"/>
      <c r="JV62" s="318"/>
      <c r="JW62" s="318"/>
      <c r="JX62" s="318"/>
      <c r="JY62" s="318"/>
      <c r="JZ62" s="318"/>
      <c r="KA62" s="318"/>
      <c r="KB62" s="318"/>
      <c r="KC62" s="318"/>
      <c r="KD62" s="318"/>
      <c r="KE62" s="318"/>
      <c r="KF62" s="318"/>
      <c r="KG62" s="318"/>
      <c r="KH62" s="318"/>
      <c r="KI62" s="318"/>
      <c r="KJ62" s="318"/>
      <c r="KK62" s="318"/>
      <c r="KL62" s="318"/>
      <c r="KM62" s="318"/>
      <c r="KN62" s="318"/>
      <c r="KO62" s="318"/>
      <c r="KP62" s="318"/>
      <c r="KQ62" s="318"/>
      <c r="KR62" s="318"/>
      <c r="KS62" s="318"/>
      <c r="KT62" s="318"/>
      <c r="KU62" s="318"/>
      <c r="KV62" s="318"/>
      <c r="KW62" s="318"/>
      <c r="KX62" s="318"/>
      <c r="KY62" s="318"/>
      <c r="KZ62" s="318"/>
      <c r="LA62" s="318"/>
      <c r="LB62" s="318"/>
      <c r="LC62" s="318"/>
      <c r="LD62" s="318"/>
      <c r="LE62" s="318"/>
      <c r="LF62" s="318"/>
      <c r="LG62" s="318"/>
      <c r="LH62" s="318"/>
      <c r="LI62" s="318"/>
      <c r="LJ62" s="318"/>
      <c r="LK62" s="318"/>
      <c r="LL62" s="318"/>
      <c r="LM62" s="318"/>
      <c r="LN62" s="318"/>
      <c r="LO62" s="318"/>
      <c r="LP62" s="318"/>
      <c r="LQ62" s="318"/>
      <c r="LR62" s="318"/>
      <c r="LS62" s="318"/>
      <c r="LT62" s="318"/>
      <c r="LU62" s="318"/>
      <c r="LV62" s="318"/>
      <c r="LW62" s="318"/>
      <c r="LX62" s="318"/>
      <c r="LY62" s="318"/>
      <c r="LZ62" s="318"/>
      <c r="MA62" s="318"/>
      <c r="MB62" s="318"/>
      <c r="MC62" s="318"/>
      <c r="MD62" s="318"/>
      <c r="ME62" s="318"/>
      <c r="MF62" s="318"/>
      <c r="MG62" s="318"/>
      <c r="MH62" s="318"/>
      <c r="MI62" s="318"/>
      <c r="MJ62" s="318"/>
      <c r="MK62" s="318"/>
      <c r="ML62" s="318"/>
      <c r="MM62" s="318"/>
      <c r="MN62" s="318"/>
      <c r="MO62" s="318"/>
      <c r="MP62" s="318"/>
      <c r="MQ62" s="318"/>
      <c r="MR62" s="318"/>
      <c r="MS62" s="318"/>
      <c r="MT62" s="318"/>
      <c r="MU62" s="318"/>
      <c r="MV62" s="318"/>
      <c r="MW62" s="318"/>
      <c r="MX62" s="318"/>
      <c r="MY62" s="318"/>
      <c r="MZ62" s="318"/>
      <c r="NA62" s="318"/>
      <c r="NB62" s="318"/>
      <c r="NC62" s="318"/>
      <c r="ND62" s="318"/>
      <c r="NE62" s="318"/>
      <c r="NF62" s="318"/>
      <c r="NG62" s="318"/>
      <c r="NH62" s="318"/>
      <c r="NI62" s="318"/>
      <c r="NJ62" s="318"/>
      <c r="NK62" s="318"/>
      <c r="NL62" s="318"/>
      <c r="NM62" s="318"/>
      <c r="NN62" s="318"/>
      <c r="NO62" s="318"/>
      <c r="NP62" s="318"/>
      <c r="NQ62" s="318"/>
      <c r="NR62" s="318"/>
      <c r="NS62" s="318"/>
      <c r="NT62" s="318"/>
      <c r="NU62" s="318"/>
      <c r="NV62" s="318"/>
      <c r="NW62" s="318"/>
      <c r="NX62" s="318"/>
      <c r="NY62" s="318"/>
      <c r="NZ62" s="318"/>
      <c r="OA62" s="318"/>
      <c r="OB62" s="318"/>
      <c r="OC62" s="318"/>
      <c r="OD62" s="318"/>
      <c r="OE62" s="318"/>
      <c r="OF62" s="318"/>
      <c r="OG62" s="318"/>
      <c r="OH62" s="318"/>
      <c r="OI62" s="318"/>
      <c r="OJ62" s="318"/>
      <c r="OK62" s="318"/>
      <c r="OL62" s="318"/>
      <c r="OM62" s="318"/>
      <c r="ON62" s="318"/>
      <c r="OO62" s="318"/>
      <c r="OP62" s="318"/>
      <c r="OQ62" s="318"/>
      <c r="OR62" s="318"/>
      <c r="OS62" s="318"/>
      <c r="OT62" s="318"/>
      <c r="OU62" s="318"/>
      <c r="OV62" s="318"/>
      <c r="OW62" s="318"/>
      <c r="OX62" s="318"/>
      <c r="OY62" s="318"/>
      <c r="OZ62" s="318"/>
      <c r="PA62" s="318"/>
      <c r="PB62" s="318"/>
      <c r="PC62" s="318"/>
      <c r="PD62" s="318"/>
      <c r="PE62" s="318"/>
      <c r="PF62" s="318"/>
      <c r="PG62" s="318"/>
      <c r="PH62" s="318"/>
      <c r="PI62" s="318"/>
      <c r="PJ62" s="318"/>
      <c r="PK62" s="318"/>
      <c r="PL62" s="318"/>
      <c r="PM62" s="318"/>
      <c r="PN62" s="318"/>
      <c r="PO62" s="318"/>
      <c r="PP62" s="318"/>
      <c r="PQ62" s="318"/>
      <c r="PR62" s="318"/>
      <c r="PS62" s="318"/>
      <c r="PT62" s="318"/>
      <c r="PU62" s="318"/>
      <c r="PV62" s="318"/>
      <c r="PW62" s="318"/>
      <c r="PX62" s="318"/>
      <c r="PY62" s="318"/>
      <c r="PZ62" s="318"/>
      <c r="QA62" s="318"/>
      <c r="QB62" s="318"/>
      <c r="QC62" s="318"/>
      <c r="QD62" s="318"/>
      <c r="QE62" s="318"/>
      <c r="QF62" s="318"/>
      <c r="QG62" s="318"/>
      <c r="QH62" s="318"/>
      <c r="QI62" s="318"/>
      <c r="QJ62" s="318"/>
      <c r="QK62" s="318"/>
      <c r="QL62" s="318"/>
      <c r="QM62" s="318"/>
      <c r="QN62" s="318"/>
      <c r="QO62" s="318"/>
      <c r="QP62" s="318"/>
      <c r="QQ62" s="318"/>
      <c r="QR62" s="318"/>
      <c r="QS62" s="318"/>
      <c r="QT62" s="318"/>
      <c r="QU62" s="318"/>
      <c r="QV62" s="318"/>
      <c r="QW62" s="318"/>
      <c r="QX62" s="318"/>
      <c r="QY62" s="318"/>
      <c r="QZ62" s="318"/>
      <c r="RA62" s="318"/>
      <c r="RB62" s="318"/>
      <c r="RC62" s="318"/>
      <c r="RD62" s="318"/>
      <c r="RE62" s="318"/>
      <c r="RF62" s="318"/>
      <c r="RG62" s="318"/>
      <c r="RH62" s="318"/>
      <c r="RI62" s="318"/>
      <c r="RJ62" s="318"/>
      <c r="RK62" s="318"/>
      <c r="RL62" s="318"/>
      <c r="RM62" s="318"/>
      <c r="RN62" s="318"/>
      <c r="RO62" s="318"/>
      <c r="RP62" s="318"/>
      <c r="RQ62" s="318"/>
      <c r="RR62" s="318"/>
      <c r="RS62" s="318"/>
      <c r="RT62" s="318"/>
      <c r="RU62" s="318"/>
      <c r="RV62" s="318"/>
      <c r="RW62" s="318"/>
      <c r="RX62" s="318"/>
      <c r="RY62" s="318"/>
      <c r="RZ62" s="318"/>
      <c r="SA62" s="318"/>
      <c r="SB62" s="318"/>
      <c r="SC62" s="318"/>
      <c r="SD62" s="318"/>
      <c r="SE62" s="318"/>
      <c r="SF62" s="318"/>
      <c r="SG62" s="318"/>
      <c r="SH62" s="318"/>
      <c r="SI62" s="318"/>
      <c r="SJ62" s="318"/>
      <c r="SK62" s="318"/>
      <c r="SL62" s="318"/>
      <c r="SM62" s="318"/>
      <c r="SN62" s="318"/>
      <c r="SO62" s="318"/>
      <c r="SP62" s="318"/>
      <c r="SQ62" s="318"/>
      <c r="SR62" s="318"/>
      <c r="SS62" s="318"/>
      <c r="ST62" s="318"/>
      <c r="SU62" s="318"/>
      <c r="SV62" s="318"/>
      <c r="SW62" s="318"/>
      <c r="SX62" s="318"/>
      <c r="SY62" s="318"/>
      <c r="SZ62" s="318"/>
      <c r="TA62" s="318"/>
      <c r="TB62" s="318"/>
      <c r="TC62" s="318"/>
      <c r="TD62" s="318"/>
      <c r="TE62" s="318"/>
      <c r="TF62" s="318"/>
      <c r="TG62" s="318"/>
      <c r="TH62" s="318"/>
      <c r="TI62" s="318"/>
      <c r="TJ62" s="318"/>
      <c r="TK62" s="318"/>
      <c r="TL62" s="318"/>
      <c r="TM62" s="318"/>
      <c r="TN62" s="318"/>
      <c r="TO62" s="318"/>
      <c r="TP62" s="318"/>
      <c r="TQ62" s="318"/>
      <c r="TR62" s="318"/>
      <c r="TS62" s="318"/>
      <c r="TT62" s="318"/>
      <c r="TU62" s="318"/>
      <c r="TV62" s="318"/>
      <c r="TW62" s="318"/>
      <c r="TX62" s="318"/>
      <c r="TY62" s="318"/>
      <c r="TZ62" s="318"/>
      <c r="UA62" s="318"/>
      <c r="UB62" s="318"/>
      <c r="UC62" s="318"/>
      <c r="UD62" s="318"/>
      <c r="UE62" s="318"/>
      <c r="UF62" s="318"/>
      <c r="UG62" s="318"/>
      <c r="UH62" s="318"/>
      <c r="UI62" s="318"/>
      <c r="UJ62" s="318"/>
      <c r="UK62" s="318"/>
      <c r="UL62" s="318"/>
      <c r="UM62" s="318"/>
      <c r="UN62" s="318"/>
      <c r="UO62" s="318"/>
      <c r="UP62" s="318"/>
      <c r="UQ62" s="318"/>
      <c r="UR62" s="318"/>
      <c r="US62" s="318"/>
      <c r="UT62" s="318"/>
      <c r="UU62" s="318"/>
      <c r="UV62" s="318"/>
      <c r="UW62" s="318"/>
      <c r="UX62" s="318"/>
      <c r="UY62" s="318"/>
      <c r="UZ62" s="318"/>
      <c r="VA62" s="318"/>
      <c r="VB62" s="318"/>
      <c r="VC62" s="318"/>
      <c r="VD62" s="318"/>
      <c r="VE62" s="318"/>
      <c r="VF62" s="318"/>
      <c r="VG62" s="318"/>
      <c r="VH62" s="318"/>
      <c r="VI62" s="318"/>
      <c r="VJ62" s="318"/>
      <c r="VK62" s="318"/>
      <c r="VL62" s="318"/>
      <c r="VM62" s="318"/>
      <c r="VN62" s="318"/>
      <c r="VO62" s="318"/>
      <c r="VP62" s="318"/>
      <c r="VQ62" s="318"/>
      <c r="VR62" s="318"/>
      <c r="VS62" s="318"/>
      <c r="VT62" s="318"/>
      <c r="VU62" s="318"/>
      <c r="VV62" s="318"/>
      <c r="VW62" s="318"/>
      <c r="VX62" s="318"/>
      <c r="VY62" s="318"/>
      <c r="VZ62" s="318"/>
      <c r="WA62" s="318"/>
      <c r="WB62" s="318"/>
      <c r="WC62" s="318"/>
      <c r="WD62" s="318"/>
      <c r="WE62" s="318"/>
      <c r="WF62" s="318"/>
      <c r="WG62" s="318"/>
      <c r="WH62" s="318"/>
      <c r="WI62" s="318"/>
      <c r="WJ62" s="318"/>
      <c r="WK62" s="318"/>
      <c r="WL62" s="318"/>
      <c r="WM62" s="318"/>
      <c r="WN62" s="318"/>
      <c r="WO62" s="318"/>
      <c r="WP62" s="318"/>
      <c r="WQ62" s="318"/>
      <c r="WR62" s="318"/>
      <c r="WS62" s="318"/>
      <c r="WT62" s="318"/>
      <c r="WU62" s="318"/>
      <c r="WV62" s="318"/>
      <c r="WW62" s="318"/>
      <c r="WX62" s="318"/>
      <c r="WY62" s="318"/>
      <c r="WZ62" s="318"/>
      <c r="XA62" s="318"/>
      <c r="XB62" s="318"/>
      <c r="XC62" s="318"/>
      <c r="XD62" s="318"/>
      <c r="XE62" s="318"/>
      <c r="XF62" s="318"/>
      <c r="XG62" s="318"/>
      <c r="XH62" s="318"/>
      <c r="XI62" s="318"/>
      <c r="XJ62" s="318"/>
      <c r="XK62" s="318"/>
      <c r="XL62" s="318"/>
      <c r="XM62" s="318"/>
      <c r="XN62" s="318"/>
      <c r="XO62" s="318"/>
      <c r="XP62" s="318"/>
      <c r="XQ62" s="318"/>
      <c r="XR62" s="318"/>
      <c r="XS62" s="318"/>
      <c r="XT62" s="318"/>
      <c r="XU62" s="318"/>
      <c r="XV62" s="318"/>
      <c r="XW62" s="318"/>
      <c r="XX62" s="318"/>
      <c r="XY62" s="318"/>
      <c r="XZ62" s="318"/>
      <c r="YA62" s="318"/>
      <c r="YB62" s="318"/>
      <c r="YC62" s="318"/>
      <c r="YD62" s="318"/>
      <c r="YE62" s="318"/>
      <c r="YF62" s="318"/>
      <c r="YG62" s="318"/>
      <c r="YH62" s="318"/>
      <c r="YI62" s="318"/>
      <c r="YJ62" s="318"/>
      <c r="YK62" s="318"/>
      <c r="YL62" s="318"/>
      <c r="YM62" s="318"/>
      <c r="YN62" s="318"/>
      <c r="YO62" s="318"/>
      <c r="YP62" s="318"/>
      <c r="YQ62" s="318"/>
      <c r="YR62" s="318"/>
      <c r="YS62" s="318"/>
      <c r="YT62" s="318"/>
      <c r="YU62" s="318"/>
      <c r="YV62" s="318"/>
      <c r="YW62" s="318"/>
      <c r="YX62" s="318"/>
      <c r="YY62" s="318"/>
      <c r="YZ62" s="318"/>
      <c r="ZA62" s="318"/>
      <c r="ZB62" s="318"/>
      <c r="ZC62" s="318"/>
      <c r="ZD62" s="318"/>
      <c r="ZE62" s="318"/>
      <c r="ZF62" s="318"/>
      <c r="ZG62" s="318"/>
      <c r="ZH62" s="318"/>
      <c r="ZI62" s="318"/>
      <c r="ZJ62" s="318"/>
      <c r="ZK62" s="318"/>
      <c r="ZL62" s="318"/>
      <c r="ZM62" s="318"/>
      <c r="ZN62" s="318"/>
      <c r="ZO62" s="318"/>
      <c r="ZP62" s="318"/>
      <c r="ZQ62" s="318"/>
      <c r="ZR62" s="318"/>
      <c r="ZS62" s="318"/>
      <c r="ZT62" s="318"/>
      <c r="ZU62" s="318"/>
      <c r="ZV62" s="318"/>
      <c r="ZW62" s="318"/>
      <c r="ZX62" s="318"/>
      <c r="ZY62" s="318"/>
      <c r="ZZ62" s="318"/>
      <c r="AAA62" s="318"/>
      <c r="AAB62" s="318"/>
      <c r="AAC62" s="318"/>
      <c r="AAD62" s="318"/>
      <c r="AAE62" s="318"/>
      <c r="AAF62" s="318"/>
      <c r="AAG62" s="318"/>
      <c r="AAH62" s="318"/>
      <c r="AAI62" s="318"/>
      <c r="AAJ62" s="318"/>
      <c r="AAK62" s="318"/>
      <c r="AAL62" s="318"/>
      <c r="AAM62" s="318"/>
      <c r="AAN62" s="318"/>
      <c r="AAO62" s="318"/>
      <c r="AAP62" s="318"/>
      <c r="AAQ62" s="318"/>
      <c r="AAR62" s="318"/>
      <c r="AAS62" s="318"/>
      <c r="AAT62" s="318"/>
      <c r="AAU62" s="318"/>
      <c r="AAV62" s="318"/>
      <c r="AAW62" s="318"/>
      <c r="AAX62" s="318"/>
      <c r="AAY62" s="318"/>
      <c r="AAZ62" s="318"/>
      <c r="ABA62" s="318"/>
      <c r="ABB62" s="318"/>
      <c r="ABC62" s="318"/>
      <c r="ABD62" s="318"/>
      <c r="ABE62" s="318"/>
      <c r="ABF62" s="318"/>
      <c r="ABG62" s="318"/>
      <c r="ABH62" s="318"/>
      <c r="ABI62" s="318"/>
      <c r="ABJ62" s="318"/>
      <c r="ABK62" s="318"/>
      <c r="ABL62" s="318"/>
      <c r="ABM62" s="318"/>
      <c r="ABN62" s="318"/>
      <c r="ABO62" s="318"/>
      <c r="ABP62" s="318"/>
      <c r="ABQ62" s="318"/>
      <c r="ABR62" s="318"/>
      <c r="ABS62" s="318"/>
      <c r="ABT62" s="318"/>
      <c r="ABU62" s="318"/>
      <c r="ABV62" s="318"/>
      <c r="ABW62" s="318"/>
      <c r="ABX62" s="318"/>
      <c r="ABY62" s="318"/>
      <c r="ABZ62" s="318"/>
      <c r="ACA62" s="318"/>
      <c r="ACB62" s="318"/>
      <c r="ACC62" s="318"/>
      <c r="ACD62" s="318"/>
      <c r="ACE62" s="318"/>
      <c r="ACF62" s="318"/>
      <c r="ACG62" s="318"/>
      <c r="ACH62" s="318"/>
      <c r="ACI62" s="318"/>
      <c r="ACJ62" s="318"/>
      <c r="ACK62" s="318"/>
      <c r="ACL62" s="318"/>
      <c r="ACM62" s="318"/>
      <c r="ACN62" s="318"/>
      <c r="ACO62" s="318"/>
      <c r="ACP62" s="318"/>
      <c r="ACQ62" s="318"/>
      <c r="ACR62" s="318"/>
      <c r="ACS62" s="318"/>
      <c r="ACT62" s="318"/>
      <c r="ACU62" s="318"/>
      <c r="ACV62" s="318"/>
      <c r="ACW62" s="318"/>
      <c r="ACX62" s="318"/>
      <c r="ACY62" s="318"/>
      <c r="ACZ62" s="318"/>
      <c r="ADA62" s="318"/>
      <c r="ADB62" s="318"/>
      <c r="ADC62" s="318"/>
      <c r="ADD62" s="318"/>
      <c r="ADE62" s="318"/>
      <c r="ADF62" s="318"/>
      <c r="ADG62" s="318"/>
      <c r="ADH62" s="318"/>
      <c r="ADI62" s="318"/>
      <c r="ADJ62" s="318"/>
      <c r="ADK62" s="318"/>
      <c r="ADL62" s="318"/>
      <c r="ADM62" s="318"/>
      <c r="ADN62" s="318"/>
      <c r="ADO62" s="318"/>
      <c r="ADP62" s="318"/>
      <c r="ADQ62" s="318"/>
      <c r="ADR62" s="318"/>
      <c r="ADS62" s="318"/>
      <c r="ADT62" s="318"/>
      <c r="ADU62" s="318"/>
      <c r="ADV62" s="318"/>
      <c r="ADW62" s="318"/>
      <c r="ADX62" s="318"/>
      <c r="ADY62" s="318"/>
      <c r="ADZ62" s="318"/>
      <c r="AEA62" s="318"/>
      <c r="AEB62" s="318"/>
      <c r="AEC62" s="318"/>
      <c r="AED62" s="318"/>
      <c r="AEE62" s="318"/>
      <c r="AEF62" s="318"/>
      <c r="AEG62" s="318"/>
      <c r="AEH62" s="318"/>
      <c r="AEI62" s="318"/>
      <c r="AEJ62" s="318"/>
      <c r="AEK62" s="318"/>
      <c r="AEL62" s="318"/>
      <c r="AEM62" s="318"/>
      <c r="AEN62" s="318"/>
      <c r="AEO62" s="318"/>
      <c r="AEP62" s="318"/>
      <c r="AEQ62" s="318"/>
      <c r="AER62" s="318"/>
      <c r="AES62" s="318"/>
      <c r="AET62" s="318"/>
      <c r="AEU62" s="318"/>
      <c r="AEV62" s="318"/>
      <c r="AEW62" s="318"/>
      <c r="AEX62" s="318"/>
      <c r="AEY62" s="318"/>
      <c r="AEZ62" s="318"/>
      <c r="AFA62" s="318"/>
      <c r="AFB62" s="318"/>
      <c r="AFC62" s="318"/>
      <c r="AFD62" s="318"/>
      <c r="AFE62" s="318"/>
      <c r="AFF62" s="318"/>
      <c r="AFG62" s="318"/>
      <c r="AFH62" s="318"/>
      <c r="AFI62" s="318"/>
      <c r="AFJ62" s="318"/>
      <c r="AFK62" s="318"/>
      <c r="AFL62" s="318"/>
      <c r="AFM62" s="318"/>
      <c r="AFN62" s="318"/>
      <c r="AFO62" s="318"/>
      <c r="AFP62" s="318"/>
      <c r="AFQ62" s="318"/>
      <c r="AFR62" s="318"/>
      <c r="AFS62" s="318"/>
      <c r="AFT62" s="318"/>
      <c r="AFU62" s="318"/>
      <c r="AFV62" s="318"/>
      <c r="AFW62" s="318"/>
      <c r="AFX62" s="318"/>
      <c r="AFY62" s="318"/>
      <c r="AFZ62" s="318"/>
      <c r="AGA62" s="318"/>
      <c r="AGB62" s="318"/>
      <c r="AGC62" s="318"/>
      <c r="AGD62" s="318"/>
      <c r="AGE62" s="318"/>
      <c r="AGF62" s="318"/>
      <c r="AGG62" s="318"/>
      <c r="AGH62" s="318"/>
      <c r="AGI62" s="318"/>
      <c r="AGJ62" s="318"/>
      <c r="AGK62" s="318"/>
      <c r="AGL62" s="318"/>
      <c r="AGM62" s="318"/>
      <c r="AGN62" s="318"/>
      <c r="AGO62" s="318"/>
      <c r="AGP62" s="318"/>
      <c r="AGQ62" s="318"/>
      <c r="AGR62" s="318"/>
      <c r="AGS62" s="318"/>
      <c r="AGT62" s="318"/>
      <c r="AGU62" s="318"/>
      <c r="AGV62" s="318"/>
      <c r="AGW62" s="318"/>
      <c r="AGX62" s="318"/>
      <c r="AGY62" s="318"/>
      <c r="AGZ62" s="318"/>
      <c r="AHA62" s="318"/>
      <c r="AHB62" s="318"/>
      <c r="AHC62" s="318"/>
      <c r="AHD62" s="318"/>
      <c r="AHE62" s="318"/>
      <c r="AHF62" s="318"/>
      <c r="AHG62" s="318"/>
      <c r="AHH62" s="318"/>
      <c r="AHI62" s="318"/>
      <c r="AHJ62" s="318"/>
      <c r="AHK62" s="318"/>
      <c r="AHL62" s="318"/>
      <c r="AHM62" s="318"/>
      <c r="AHN62" s="318"/>
      <c r="AHO62" s="318"/>
      <c r="AHP62" s="318"/>
      <c r="AHQ62" s="318"/>
      <c r="AHR62" s="318"/>
      <c r="AHS62" s="318"/>
      <c r="AHT62" s="318"/>
      <c r="AHU62" s="318"/>
      <c r="AHV62" s="318"/>
      <c r="AHW62" s="318"/>
      <c r="AHX62" s="318"/>
      <c r="AHY62" s="318"/>
      <c r="AHZ62" s="318"/>
      <c r="AIA62" s="318"/>
      <c r="AIB62" s="318"/>
      <c r="AIC62" s="318"/>
      <c r="AID62" s="318"/>
      <c r="AIE62" s="318"/>
      <c r="AIF62" s="318"/>
      <c r="AIG62" s="318"/>
      <c r="AIH62" s="318"/>
      <c r="AII62" s="318"/>
      <c r="AIJ62" s="318"/>
      <c r="AIK62" s="318"/>
      <c r="AIL62" s="318"/>
      <c r="AIM62" s="318"/>
      <c r="AIN62" s="318"/>
      <c r="AIO62" s="318"/>
      <c r="AIP62" s="318"/>
      <c r="AIQ62" s="318"/>
      <c r="AIR62" s="318"/>
      <c r="AIS62" s="318"/>
      <c r="AIT62" s="318"/>
      <c r="AIU62" s="318"/>
      <c r="AIV62" s="318"/>
      <c r="AIW62" s="318"/>
      <c r="AIX62" s="318"/>
      <c r="AIY62" s="318"/>
      <c r="AIZ62" s="318"/>
      <c r="AJA62" s="318"/>
      <c r="AJB62" s="318"/>
      <c r="AJC62" s="318"/>
      <c r="AJD62" s="318"/>
      <c r="AJE62" s="318"/>
      <c r="AJF62" s="318"/>
      <c r="AJG62" s="318"/>
      <c r="AJH62" s="318"/>
      <c r="AJI62" s="318"/>
      <c r="AJJ62" s="318"/>
      <c r="AJK62" s="318"/>
      <c r="AJL62" s="318"/>
      <c r="AJM62" s="318"/>
      <c r="AJN62" s="318"/>
      <c r="AJO62" s="318"/>
      <c r="AJP62" s="318"/>
      <c r="AJQ62" s="318"/>
      <c r="AJR62" s="318"/>
      <c r="AJS62" s="318"/>
      <c r="AJT62" s="318"/>
      <c r="AJU62" s="318"/>
      <c r="AJV62" s="318"/>
      <c r="AJW62" s="318"/>
      <c r="AJX62" s="318"/>
      <c r="AJY62" s="318"/>
      <c r="AJZ62" s="318"/>
      <c r="AKA62" s="318"/>
      <c r="AKB62" s="318"/>
      <c r="AKC62" s="318"/>
      <c r="AKD62" s="318"/>
      <c r="AKE62" s="318"/>
      <c r="AKF62" s="318"/>
      <c r="AKG62" s="318"/>
      <c r="AKH62" s="318"/>
      <c r="AKI62" s="318"/>
      <c r="AKJ62" s="318"/>
      <c r="AKK62" s="318"/>
      <c r="AKL62" s="318"/>
      <c r="AKM62" s="318"/>
      <c r="AKN62" s="318"/>
      <c r="AKO62" s="318"/>
      <c r="AKP62" s="318"/>
      <c r="AKQ62" s="318"/>
      <c r="AKR62" s="318"/>
      <c r="AKS62" s="318"/>
      <c r="AKT62" s="318"/>
      <c r="AKU62" s="318"/>
      <c r="AKV62" s="318"/>
      <c r="AKW62" s="318"/>
      <c r="AKX62" s="318"/>
      <c r="AKY62" s="318"/>
      <c r="AKZ62" s="318"/>
      <c r="ALA62" s="318"/>
      <c r="ALB62" s="318"/>
      <c r="ALC62" s="318"/>
      <c r="ALD62" s="318"/>
      <c r="ALE62" s="318"/>
      <c r="ALF62" s="318"/>
      <c r="ALG62" s="318"/>
      <c r="ALH62" s="318"/>
      <c r="ALI62" s="318"/>
      <c r="ALJ62" s="318"/>
      <c r="ALK62" s="318"/>
      <c r="ALL62" s="318"/>
      <c r="ALM62" s="318"/>
      <c r="ALN62" s="318"/>
      <c r="ALO62" s="318"/>
      <c r="ALP62" s="318"/>
      <c r="ALQ62" s="318"/>
      <c r="ALR62" s="318"/>
      <c r="ALS62" s="318"/>
      <c r="ALT62" s="318"/>
      <c r="ALU62" s="318"/>
      <c r="ALV62" s="318"/>
      <c r="ALW62" s="318"/>
    </row>
    <row r="63" spans="1:1011" s="321" customFormat="1" ht="15.75">
      <c r="A63" s="346" t="s">
        <v>1574</v>
      </c>
      <c r="B63" s="324"/>
      <c r="C63" s="324"/>
      <c r="D63" s="325">
        <f t="shared" si="9"/>
        <v>0</v>
      </c>
      <c r="E63" s="328" t="e">
        <f t="shared" si="5"/>
        <v>#DIV/0!</v>
      </c>
      <c r="F63" s="466"/>
      <c r="G63" s="466"/>
      <c r="H63" s="318"/>
      <c r="I63" s="346" t="s">
        <v>1574</v>
      </c>
      <c r="J63" s="327"/>
      <c r="K63" s="328" t="e">
        <f t="shared" si="3"/>
        <v>#DIV/0!</v>
      </c>
      <c r="L63" s="466"/>
      <c r="M63" s="466"/>
      <c r="O63" s="339" t="s">
        <v>1579</v>
      </c>
      <c r="P63" s="349"/>
      <c r="Q63" s="341" t="e">
        <f>ROUND(P63,0)/$P$64</f>
        <v>#DIV/0!</v>
      </c>
      <c r="R63" s="468"/>
      <c r="S63" s="468"/>
      <c r="W63" s="318"/>
      <c r="X63" s="318"/>
      <c r="Y63" s="318"/>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318"/>
      <c r="BV63" s="318"/>
      <c r="BW63" s="318"/>
      <c r="BX63" s="318"/>
      <c r="BY63" s="318"/>
      <c r="BZ63" s="318"/>
      <c r="CA63" s="318"/>
      <c r="CB63" s="318"/>
      <c r="CC63" s="318"/>
      <c r="CD63" s="318"/>
      <c r="CE63" s="318"/>
      <c r="CF63" s="318"/>
      <c r="CG63" s="318"/>
      <c r="CH63" s="318"/>
      <c r="CI63" s="318"/>
      <c r="CJ63" s="318"/>
      <c r="CK63" s="318"/>
      <c r="CL63" s="318"/>
      <c r="CM63" s="318"/>
      <c r="CN63" s="318"/>
      <c r="CO63" s="318"/>
      <c r="CP63" s="318"/>
      <c r="CQ63" s="318"/>
      <c r="CR63" s="318"/>
      <c r="CS63" s="318"/>
      <c r="CT63" s="318"/>
      <c r="CU63" s="318"/>
      <c r="CV63" s="318"/>
      <c r="CW63" s="318"/>
      <c r="CX63" s="318"/>
      <c r="CY63" s="318"/>
      <c r="CZ63" s="318"/>
      <c r="DA63" s="318"/>
      <c r="DB63" s="318"/>
      <c r="DC63" s="318"/>
      <c r="DD63" s="318"/>
      <c r="DE63" s="318"/>
      <c r="DF63" s="318"/>
      <c r="DG63" s="318"/>
      <c r="DH63" s="318"/>
      <c r="DI63" s="318"/>
      <c r="DJ63" s="318"/>
      <c r="DK63" s="318"/>
      <c r="DL63" s="318"/>
      <c r="DM63" s="318"/>
      <c r="DN63" s="318"/>
      <c r="DO63" s="318"/>
      <c r="DP63" s="318"/>
      <c r="DQ63" s="318"/>
      <c r="DR63" s="318"/>
      <c r="DS63" s="318"/>
      <c r="DT63" s="318"/>
      <c r="DU63" s="318"/>
      <c r="DV63" s="318"/>
      <c r="DW63" s="318"/>
      <c r="DX63" s="318"/>
      <c r="DY63" s="318"/>
      <c r="DZ63" s="318"/>
      <c r="EA63" s="318"/>
      <c r="EB63" s="318"/>
      <c r="EC63" s="318"/>
      <c r="ED63" s="318"/>
      <c r="EE63" s="318"/>
      <c r="EF63" s="318"/>
      <c r="EG63" s="318"/>
      <c r="EH63" s="318"/>
      <c r="EI63" s="318"/>
      <c r="EJ63" s="318"/>
      <c r="EK63" s="318"/>
      <c r="EL63" s="318"/>
      <c r="EM63" s="318"/>
      <c r="EN63" s="318"/>
      <c r="EO63" s="318"/>
      <c r="EP63" s="318"/>
      <c r="EQ63" s="318"/>
      <c r="ER63" s="318"/>
      <c r="ES63" s="318"/>
      <c r="ET63" s="318"/>
      <c r="EU63" s="318"/>
      <c r="EV63" s="318"/>
      <c r="EW63" s="318"/>
      <c r="EX63" s="318"/>
      <c r="EY63" s="318"/>
      <c r="EZ63" s="318"/>
      <c r="FA63" s="318"/>
      <c r="FB63" s="318"/>
      <c r="FC63" s="318"/>
      <c r="FD63" s="318"/>
      <c r="FE63" s="318"/>
      <c r="FF63" s="318"/>
      <c r="FG63" s="318"/>
      <c r="FH63" s="318"/>
      <c r="FI63" s="318"/>
      <c r="FJ63" s="318"/>
      <c r="FK63" s="318"/>
      <c r="FL63" s="318"/>
      <c r="FM63" s="318"/>
      <c r="FN63" s="318"/>
      <c r="FO63" s="318"/>
      <c r="FP63" s="318"/>
      <c r="FQ63" s="318"/>
      <c r="FR63" s="318"/>
      <c r="FS63" s="318"/>
      <c r="FT63" s="318"/>
      <c r="FU63" s="318"/>
      <c r="FV63" s="318"/>
      <c r="FW63" s="318"/>
      <c r="FX63" s="318"/>
      <c r="FY63" s="318"/>
      <c r="FZ63" s="318"/>
      <c r="GA63" s="318"/>
      <c r="GB63" s="318"/>
      <c r="GC63" s="318"/>
      <c r="GD63" s="318"/>
      <c r="GE63" s="318"/>
      <c r="GF63" s="318"/>
      <c r="GG63" s="318"/>
      <c r="GH63" s="318"/>
      <c r="GI63" s="318"/>
      <c r="GJ63" s="318"/>
      <c r="GK63" s="318"/>
      <c r="GL63" s="318"/>
      <c r="GM63" s="318"/>
      <c r="GN63" s="318"/>
      <c r="GO63" s="318"/>
      <c r="GP63" s="318"/>
      <c r="GQ63" s="318"/>
      <c r="GR63" s="318"/>
      <c r="GS63" s="318"/>
      <c r="GT63" s="318"/>
      <c r="GU63" s="318"/>
      <c r="GV63" s="318"/>
      <c r="GW63" s="318"/>
      <c r="GX63" s="318"/>
      <c r="GY63" s="318"/>
      <c r="GZ63" s="318"/>
      <c r="HA63" s="318"/>
      <c r="HB63" s="318"/>
      <c r="HC63" s="318"/>
      <c r="HD63" s="318"/>
      <c r="HE63" s="318"/>
      <c r="HF63" s="318"/>
      <c r="HG63" s="318"/>
      <c r="HH63" s="318"/>
      <c r="HI63" s="318"/>
      <c r="HJ63" s="318"/>
      <c r="HK63" s="318"/>
      <c r="HL63" s="318"/>
      <c r="HM63" s="318"/>
      <c r="HN63" s="318"/>
      <c r="HO63" s="318"/>
      <c r="HP63" s="318"/>
      <c r="HQ63" s="318"/>
      <c r="HR63" s="318"/>
      <c r="HS63" s="318"/>
      <c r="HT63" s="318"/>
      <c r="HU63" s="318"/>
      <c r="HV63" s="318"/>
      <c r="HW63" s="318"/>
      <c r="HX63" s="318"/>
      <c r="HY63" s="318"/>
      <c r="HZ63" s="318"/>
      <c r="IA63" s="318"/>
      <c r="IB63" s="318"/>
      <c r="IC63" s="318"/>
      <c r="ID63" s="318"/>
      <c r="IE63" s="318"/>
      <c r="IF63" s="318"/>
      <c r="IG63" s="318"/>
      <c r="IH63" s="318"/>
      <c r="II63" s="318"/>
      <c r="IJ63" s="318"/>
      <c r="IK63" s="318"/>
      <c r="IL63" s="318"/>
      <c r="IM63" s="318"/>
      <c r="IN63" s="318"/>
      <c r="IO63" s="318"/>
      <c r="IP63" s="318"/>
      <c r="IQ63" s="318"/>
      <c r="IR63" s="318"/>
      <c r="IS63" s="318"/>
      <c r="IT63" s="318"/>
      <c r="IU63" s="318"/>
      <c r="IV63" s="318"/>
      <c r="IW63" s="318"/>
      <c r="IX63" s="318"/>
      <c r="IY63" s="318"/>
      <c r="IZ63" s="318"/>
      <c r="JA63" s="318"/>
      <c r="JB63" s="318"/>
      <c r="JC63" s="318"/>
      <c r="JD63" s="318"/>
      <c r="JE63" s="318"/>
      <c r="JF63" s="318"/>
      <c r="JG63" s="318"/>
      <c r="JH63" s="318"/>
      <c r="JI63" s="318"/>
      <c r="JJ63" s="318"/>
      <c r="JK63" s="318"/>
      <c r="JL63" s="318"/>
      <c r="JM63" s="318"/>
      <c r="JN63" s="318"/>
      <c r="JO63" s="318"/>
      <c r="JP63" s="318"/>
      <c r="JQ63" s="318"/>
      <c r="JR63" s="318"/>
      <c r="JS63" s="318"/>
      <c r="JT63" s="318"/>
      <c r="JU63" s="318"/>
      <c r="JV63" s="318"/>
      <c r="JW63" s="318"/>
      <c r="JX63" s="318"/>
      <c r="JY63" s="318"/>
      <c r="JZ63" s="318"/>
      <c r="KA63" s="318"/>
      <c r="KB63" s="318"/>
      <c r="KC63" s="318"/>
      <c r="KD63" s="318"/>
      <c r="KE63" s="318"/>
      <c r="KF63" s="318"/>
      <c r="KG63" s="318"/>
      <c r="KH63" s="318"/>
      <c r="KI63" s="318"/>
      <c r="KJ63" s="318"/>
      <c r="KK63" s="318"/>
      <c r="KL63" s="318"/>
      <c r="KM63" s="318"/>
      <c r="KN63" s="318"/>
      <c r="KO63" s="318"/>
      <c r="KP63" s="318"/>
      <c r="KQ63" s="318"/>
      <c r="KR63" s="318"/>
      <c r="KS63" s="318"/>
      <c r="KT63" s="318"/>
      <c r="KU63" s="318"/>
      <c r="KV63" s="318"/>
      <c r="KW63" s="318"/>
      <c r="KX63" s="318"/>
      <c r="KY63" s="318"/>
      <c r="KZ63" s="318"/>
      <c r="LA63" s="318"/>
      <c r="LB63" s="318"/>
      <c r="LC63" s="318"/>
      <c r="LD63" s="318"/>
      <c r="LE63" s="318"/>
      <c r="LF63" s="318"/>
      <c r="LG63" s="318"/>
      <c r="LH63" s="318"/>
      <c r="LI63" s="318"/>
      <c r="LJ63" s="318"/>
      <c r="LK63" s="318"/>
      <c r="LL63" s="318"/>
      <c r="LM63" s="318"/>
      <c r="LN63" s="318"/>
      <c r="LO63" s="318"/>
      <c r="LP63" s="318"/>
      <c r="LQ63" s="318"/>
      <c r="LR63" s="318"/>
      <c r="LS63" s="318"/>
      <c r="LT63" s="318"/>
      <c r="LU63" s="318"/>
      <c r="LV63" s="318"/>
      <c r="LW63" s="318"/>
      <c r="LX63" s="318"/>
      <c r="LY63" s="318"/>
      <c r="LZ63" s="318"/>
      <c r="MA63" s="318"/>
      <c r="MB63" s="318"/>
      <c r="MC63" s="318"/>
      <c r="MD63" s="318"/>
      <c r="ME63" s="318"/>
      <c r="MF63" s="318"/>
      <c r="MG63" s="318"/>
      <c r="MH63" s="318"/>
      <c r="MI63" s="318"/>
      <c r="MJ63" s="318"/>
      <c r="MK63" s="318"/>
      <c r="ML63" s="318"/>
      <c r="MM63" s="318"/>
      <c r="MN63" s="318"/>
      <c r="MO63" s="318"/>
      <c r="MP63" s="318"/>
      <c r="MQ63" s="318"/>
      <c r="MR63" s="318"/>
      <c r="MS63" s="318"/>
      <c r="MT63" s="318"/>
      <c r="MU63" s="318"/>
      <c r="MV63" s="318"/>
      <c r="MW63" s="318"/>
      <c r="MX63" s="318"/>
      <c r="MY63" s="318"/>
      <c r="MZ63" s="318"/>
      <c r="NA63" s="318"/>
      <c r="NB63" s="318"/>
      <c r="NC63" s="318"/>
      <c r="ND63" s="318"/>
      <c r="NE63" s="318"/>
      <c r="NF63" s="318"/>
      <c r="NG63" s="318"/>
      <c r="NH63" s="318"/>
      <c r="NI63" s="318"/>
      <c r="NJ63" s="318"/>
      <c r="NK63" s="318"/>
      <c r="NL63" s="318"/>
      <c r="NM63" s="318"/>
      <c r="NN63" s="318"/>
      <c r="NO63" s="318"/>
      <c r="NP63" s="318"/>
      <c r="NQ63" s="318"/>
      <c r="NR63" s="318"/>
      <c r="NS63" s="318"/>
      <c r="NT63" s="318"/>
      <c r="NU63" s="318"/>
      <c r="NV63" s="318"/>
      <c r="NW63" s="318"/>
      <c r="NX63" s="318"/>
      <c r="NY63" s="318"/>
      <c r="NZ63" s="318"/>
      <c r="OA63" s="318"/>
      <c r="OB63" s="318"/>
      <c r="OC63" s="318"/>
      <c r="OD63" s="318"/>
      <c r="OE63" s="318"/>
      <c r="OF63" s="318"/>
      <c r="OG63" s="318"/>
      <c r="OH63" s="318"/>
      <c r="OI63" s="318"/>
      <c r="OJ63" s="318"/>
      <c r="OK63" s="318"/>
      <c r="OL63" s="318"/>
      <c r="OM63" s="318"/>
      <c r="ON63" s="318"/>
      <c r="OO63" s="318"/>
      <c r="OP63" s="318"/>
      <c r="OQ63" s="318"/>
      <c r="OR63" s="318"/>
      <c r="OS63" s="318"/>
      <c r="OT63" s="318"/>
      <c r="OU63" s="318"/>
      <c r="OV63" s="318"/>
      <c r="OW63" s="318"/>
      <c r="OX63" s="318"/>
      <c r="OY63" s="318"/>
      <c r="OZ63" s="318"/>
      <c r="PA63" s="318"/>
      <c r="PB63" s="318"/>
      <c r="PC63" s="318"/>
      <c r="PD63" s="318"/>
      <c r="PE63" s="318"/>
      <c r="PF63" s="318"/>
      <c r="PG63" s="318"/>
      <c r="PH63" s="318"/>
      <c r="PI63" s="318"/>
      <c r="PJ63" s="318"/>
      <c r="PK63" s="318"/>
      <c r="PL63" s="318"/>
      <c r="PM63" s="318"/>
      <c r="PN63" s="318"/>
      <c r="PO63" s="318"/>
      <c r="PP63" s="318"/>
      <c r="PQ63" s="318"/>
      <c r="PR63" s="318"/>
      <c r="PS63" s="318"/>
      <c r="PT63" s="318"/>
      <c r="PU63" s="318"/>
      <c r="PV63" s="318"/>
      <c r="PW63" s="318"/>
      <c r="PX63" s="318"/>
      <c r="PY63" s="318"/>
      <c r="PZ63" s="318"/>
      <c r="QA63" s="318"/>
      <c r="QB63" s="318"/>
      <c r="QC63" s="318"/>
      <c r="QD63" s="318"/>
      <c r="QE63" s="318"/>
      <c r="QF63" s="318"/>
      <c r="QG63" s="318"/>
      <c r="QH63" s="318"/>
      <c r="QI63" s="318"/>
      <c r="QJ63" s="318"/>
      <c r="QK63" s="318"/>
      <c r="QL63" s="318"/>
      <c r="QM63" s="318"/>
      <c r="QN63" s="318"/>
      <c r="QO63" s="318"/>
      <c r="QP63" s="318"/>
      <c r="QQ63" s="318"/>
      <c r="QR63" s="318"/>
      <c r="QS63" s="318"/>
      <c r="QT63" s="318"/>
      <c r="QU63" s="318"/>
      <c r="QV63" s="318"/>
      <c r="QW63" s="318"/>
      <c r="QX63" s="318"/>
      <c r="QY63" s="318"/>
      <c r="QZ63" s="318"/>
      <c r="RA63" s="318"/>
      <c r="RB63" s="318"/>
      <c r="RC63" s="318"/>
      <c r="RD63" s="318"/>
      <c r="RE63" s="318"/>
      <c r="RF63" s="318"/>
      <c r="RG63" s="318"/>
      <c r="RH63" s="318"/>
      <c r="RI63" s="318"/>
      <c r="RJ63" s="318"/>
      <c r="RK63" s="318"/>
      <c r="RL63" s="318"/>
      <c r="RM63" s="318"/>
      <c r="RN63" s="318"/>
      <c r="RO63" s="318"/>
      <c r="RP63" s="318"/>
      <c r="RQ63" s="318"/>
      <c r="RR63" s="318"/>
      <c r="RS63" s="318"/>
      <c r="RT63" s="318"/>
      <c r="RU63" s="318"/>
      <c r="RV63" s="318"/>
      <c r="RW63" s="318"/>
      <c r="RX63" s="318"/>
      <c r="RY63" s="318"/>
      <c r="RZ63" s="318"/>
      <c r="SA63" s="318"/>
      <c r="SB63" s="318"/>
      <c r="SC63" s="318"/>
      <c r="SD63" s="318"/>
      <c r="SE63" s="318"/>
      <c r="SF63" s="318"/>
      <c r="SG63" s="318"/>
      <c r="SH63" s="318"/>
      <c r="SI63" s="318"/>
      <c r="SJ63" s="318"/>
      <c r="SK63" s="318"/>
      <c r="SL63" s="318"/>
      <c r="SM63" s="318"/>
      <c r="SN63" s="318"/>
      <c r="SO63" s="318"/>
      <c r="SP63" s="318"/>
      <c r="SQ63" s="318"/>
      <c r="SR63" s="318"/>
      <c r="SS63" s="318"/>
      <c r="ST63" s="318"/>
      <c r="SU63" s="318"/>
      <c r="SV63" s="318"/>
      <c r="SW63" s="318"/>
      <c r="SX63" s="318"/>
      <c r="SY63" s="318"/>
      <c r="SZ63" s="318"/>
      <c r="TA63" s="318"/>
      <c r="TB63" s="318"/>
      <c r="TC63" s="318"/>
      <c r="TD63" s="318"/>
      <c r="TE63" s="318"/>
      <c r="TF63" s="318"/>
      <c r="TG63" s="318"/>
      <c r="TH63" s="318"/>
      <c r="TI63" s="318"/>
      <c r="TJ63" s="318"/>
      <c r="TK63" s="318"/>
      <c r="TL63" s="318"/>
      <c r="TM63" s="318"/>
      <c r="TN63" s="318"/>
      <c r="TO63" s="318"/>
      <c r="TP63" s="318"/>
      <c r="TQ63" s="318"/>
      <c r="TR63" s="318"/>
      <c r="TS63" s="318"/>
      <c r="TT63" s="318"/>
      <c r="TU63" s="318"/>
      <c r="TV63" s="318"/>
      <c r="TW63" s="318"/>
      <c r="TX63" s="318"/>
      <c r="TY63" s="318"/>
      <c r="TZ63" s="318"/>
      <c r="UA63" s="318"/>
      <c r="UB63" s="318"/>
      <c r="UC63" s="318"/>
      <c r="UD63" s="318"/>
      <c r="UE63" s="318"/>
      <c r="UF63" s="318"/>
      <c r="UG63" s="318"/>
      <c r="UH63" s="318"/>
      <c r="UI63" s="318"/>
      <c r="UJ63" s="318"/>
      <c r="UK63" s="318"/>
      <c r="UL63" s="318"/>
      <c r="UM63" s="318"/>
      <c r="UN63" s="318"/>
      <c r="UO63" s="318"/>
      <c r="UP63" s="318"/>
      <c r="UQ63" s="318"/>
      <c r="UR63" s="318"/>
      <c r="US63" s="318"/>
      <c r="UT63" s="318"/>
      <c r="UU63" s="318"/>
      <c r="UV63" s="318"/>
      <c r="UW63" s="318"/>
      <c r="UX63" s="318"/>
      <c r="UY63" s="318"/>
      <c r="UZ63" s="318"/>
      <c r="VA63" s="318"/>
      <c r="VB63" s="318"/>
      <c r="VC63" s="318"/>
      <c r="VD63" s="318"/>
      <c r="VE63" s="318"/>
      <c r="VF63" s="318"/>
      <c r="VG63" s="318"/>
      <c r="VH63" s="318"/>
      <c r="VI63" s="318"/>
      <c r="VJ63" s="318"/>
      <c r="VK63" s="318"/>
      <c r="VL63" s="318"/>
      <c r="VM63" s="318"/>
      <c r="VN63" s="318"/>
      <c r="VO63" s="318"/>
      <c r="VP63" s="318"/>
      <c r="VQ63" s="318"/>
      <c r="VR63" s="318"/>
      <c r="VS63" s="318"/>
      <c r="VT63" s="318"/>
      <c r="VU63" s="318"/>
      <c r="VV63" s="318"/>
      <c r="VW63" s="318"/>
      <c r="VX63" s="318"/>
      <c r="VY63" s="318"/>
      <c r="VZ63" s="318"/>
      <c r="WA63" s="318"/>
      <c r="WB63" s="318"/>
      <c r="WC63" s="318"/>
      <c r="WD63" s="318"/>
      <c r="WE63" s="318"/>
      <c r="WF63" s="318"/>
      <c r="WG63" s="318"/>
      <c r="WH63" s="318"/>
      <c r="WI63" s="318"/>
      <c r="WJ63" s="318"/>
      <c r="WK63" s="318"/>
      <c r="WL63" s="318"/>
      <c r="WM63" s="318"/>
      <c r="WN63" s="318"/>
      <c r="WO63" s="318"/>
      <c r="WP63" s="318"/>
      <c r="WQ63" s="318"/>
      <c r="WR63" s="318"/>
      <c r="WS63" s="318"/>
      <c r="WT63" s="318"/>
      <c r="WU63" s="318"/>
      <c r="WV63" s="318"/>
      <c r="WW63" s="318"/>
      <c r="WX63" s="318"/>
      <c r="WY63" s="318"/>
      <c r="WZ63" s="318"/>
      <c r="XA63" s="318"/>
      <c r="XB63" s="318"/>
      <c r="XC63" s="318"/>
      <c r="XD63" s="318"/>
      <c r="XE63" s="318"/>
      <c r="XF63" s="318"/>
      <c r="XG63" s="318"/>
      <c r="XH63" s="318"/>
      <c r="XI63" s="318"/>
      <c r="XJ63" s="318"/>
      <c r="XK63" s="318"/>
      <c r="XL63" s="318"/>
      <c r="XM63" s="318"/>
      <c r="XN63" s="318"/>
      <c r="XO63" s="318"/>
      <c r="XP63" s="318"/>
      <c r="XQ63" s="318"/>
      <c r="XR63" s="318"/>
      <c r="XS63" s="318"/>
      <c r="XT63" s="318"/>
      <c r="XU63" s="318"/>
      <c r="XV63" s="318"/>
      <c r="XW63" s="318"/>
      <c r="XX63" s="318"/>
      <c r="XY63" s="318"/>
      <c r="XZ63" s="318"/>
      <c r="YA63" s="318"/>
      <c r="YB63" s="318"/>
      <c r="YC63" s="318"/>
      <c r="YD63" s="318"/>
      <c r="YE63" s="318"/>
      <c r="YF63" s="318"/>
      <c r="YG63" s="318"/>
      <c r="YH63" s="318"/>
      <c r="YI63" s="318"/>
      <c r="YJ63" s="318"/>
      <c r="YK63" s="318"/>
      <c r="YL63" s="318"/>
      <c r="YM63" s="318"/>
      <c r="YN63" s="318"/>
      <c r="YO63" s="318"/>
      <c r="YP63" s="318"/>
      <c r="YQ63" s="318"/>
      <c r="YR63" s="318"/>
      <c r="YS63" s="318"/>
      <c r="YT63" s="318"/>
      <c r="YU63" s="318"/>
      <c r="YV63" s="318"/>
      <c r="YW63" s="318"/>
      <c r="YX63" s="318"/>
      <c r="YY63" s="318"/>
      <c r="YZ63" s="318"/>
      <c r="ZA63" s="318"/>
      <c r="ZB63" s="318"/>
      <c r="ZC63" s="318"/>
      <c r="ZD63" s="318"/>
      <c r="ZE63" s="318"/>
      <c r="ZF63" s="318"/>
      <c r="ZG63" s="318"/>
      <c r="ZH63" s="318"/>
      <c r="ZI63" s="318"/>
      <c r="ZJ63" s="318"/>
      <c r="ZK63" s="318"/>
      <c r="ZL63" s="318"/>
      <c r="ZM63" s="318"/>
      <c r="ZN63" s="318"/>
      <c r="ZO63" s="318"/>
      <c r="ZP63" s="318"/>
      <c r="ZQ63" s="318"/>
      <c r="ZR63" s="318"/>
      <c r="ZS63" s="318"/>
      <c r="ZT63" s="318"/>
      <c r="ZU63" s="318"/>
      <c r="ZV63" s="318"/>
      <c r="ZW63" s="318"/>
      <c r="ZX63" s="318"/>
      <c r="ZY63" s="318"/>
      <c r="ZZ63" s="318"/>
      <c r="AAA63" s="318"/>
      <c r="AAB63" s="318"/>
      <c r="AAC63" s="318"/>
      <c r="AAD63" s="318"/>
      <c r="AAE63" s="318"/>
      <c r="AAF63" s="318"/>
      <c r="AAG63" s="318"/>
      <c r="AAH63" s="318"/>
      <c r="AAI63" s="318"/>
      <c r="AAJ63" s="318"/>
      <c r="AAK63" s="318"/>
      <c r="AAL63" s="318"/>
      <c r="AAM63" s="318"/>
      <c r="AAN63" s="318"/>
      <c r="AAO63" s="318"/>
      <c r="AAP63" s="318"/>
      <c r="AAQ63" s="318"/>
      <c r="AAR63" s="318"/>
      <c r="AAS63" s="318"/>
      <c r="AAT63" s="318"/>
      <c r="AAU63" s="318"/>
      <c r="AAV63" s="318"/>
      <c r="AAW63" s="318"/>
      <c r="AAX63" s="318"/>
      <c r="AAY63" s="318"/>
      <c r="AAZ63" s="318"/>
      <c r="ABA63" s="318"/>
      <c r="ABB63" s="318"/>
      <c r="ABC63" s="318"/>
      <c r="ABD63" s="318"/>
      <c r="ABE63" s="318"/>
      <c r="ABF63" s="318"/>
      <c r="ABG63" s="318"/>
      <c r="ABH63" s="318"/>
      <c r="ABI63" s="318"/>
      <c r="ABJ63" s="318"/>
      <c r="ABK63" s="318"/>
      <c r="ABL63" s="318"/>
      <c r="ABM63" s="318"/>
      <c r="ABN63" s="318"/>
      <c r="ABO63" s="318"/>
      <c r="ABP63" s="318"/>
      <c r="ABQ63" s="318"/>
      <c r="ABR63" s="318"/>
      <c r="ABS63" s="318"/>
      <c r="ABT63" s="318"/>
      <c r="ABU63" s="318"/>
      <c r="ABV63" s="318"/>
      <c r="ABW63" s="318"/>
      <c r="ABX63" s="318"/>
      <c r="ABY63" s="318"/>
      <c r="ABZ63" s="318"/>
      <c r="ACA63" s="318"/>
      <c r="ACB63" s="318"/>
      <c r="ACC63" s="318"/>
      <c r="ACD63" s="318"/>
      <c r="ACE63" s="318"/>
      <c r="ACF63" s="318"/>
      <c r="ACG63" s="318"/>
      <c r="ACH63" s="318"/>
      <c r="ACI63" s="318"/>
      <c r="ACJ63" s="318"/>
      <c r="ACK63" s="318"/>
      <c r="ACL63" s="318"/>
      <c r="ACM63" s="318"/>
      <c r="ACN63" s="318"/>
      <c r="ACO63" s="318"/>
      <c r="ACP63" s="318"/>
      <c r="ACQ63" s="318"/>
      <c r="ACR63" s="318"/>
      <c r="ACS63" s="318"/>
      <c r="ACT63" s="318"/>
      <c r="ACU63" s="318"/>
      <c r="ACV63" s="318"/>
      <c r="ACW63" s="318"/>
      <c r="ACX63" s="318"/>
      <c r="ACY63" s="318"/>
      <c r="ACZ63" s="318"/>
      <c r="ADA63" s="318"/>
      <c r="ADB63" s="318"/>
      <c r="ADC63" s="318"/>
      <c r="ADD63" s="318"/>
      <c r="ADE63" s="318"/>
      <c r="ADF63" s="318"/>
      <c r="ADG63" s="318"/>
      <c r="ADH63" s="318"/>
      <c r="ADI63" s="318"/>
      <c r="ADJ63" s="318"/>
      <c r="ADK63" s="318"/>
      <c r="ADL63" s="318"/>
      <c r="ADM63" s="318"/>
      <c r="ADN63" s="318"/>
      <c r="ADO63" s="318"/>
      <c r="ADP63" s="318"/>
      <c r="ADQ63" s="318"/>
      <c r="ADR63" s="318"/>
      <c r="ADS63" s="318"/>
      <c r="ADT63" s="318"/>
      <c r="ADU63" s="318"/>
      <c r="ADV63" s="318"/>
      <c r="ADW63" s="318"/>
      <c r="ADX63" s="318"/>
      <c r="ADY63" s="318"/>
      <c r="ADZ63" s="318"/>
      <c r="AEA63" s="318"/>
      <c r="AEB63" s="318"/>
      <c r="AEC63" s="318"/>
      <c r="AED63" s="318"/>
      <c r="AEE63" s="318"/>
      <c r="AEF63" s="318"/>
      <c r="AEG63" s="318"/>
      <c r="AEH63" s="318"/>
      <c r="AEI63" s="318"/>
      <c r="AEJ63" s="318"/>
      <c r="AEK63" s="318"/>
      <c r="AEL63" s="318"/>
      <c r="AEM63" s="318"/>
      <c r="AEN63" s="318"/>
      <c r="AEO63" s="318"/>
      <c r="AEP63" s="318"/>
      <c r="AEQ63" s="318"/>
      <c r="AER63" s="318"/>
      <c r="AES63" s="318"/>
      <c r="AET63" s="318"/>
      <c r="AEU63" s="318"/>
      <c r="AEV63" s="318"/>
      <c r="AEW63" s="318"/>
      <c r="AEX63" s="318"/>
      <c r="AEY63" s="318"/>
      <c r="AEZ63" s="318"/>
      <c r="AFA63" s="318"/>
      <c r="AFB63" s="318"/>
      <c r="AFC63" s="318"/>
      <c r="AFD63" s="318"/>
      <c r="AFE63" s="318"/>
      <c r="AFF63" s="318"/>
      <c r="AFG63" s="318"/>
      <c r="AFH63" s="318"/>
      <c r="AFI63" s="318"/>
      <c r="AFJ63" s="318"/>
      <c r="AFK63" s="318"/>
      <c r="AFL63" s="318"/>
      <c r="AFM63" s="318"/>
      <c r="AFN63" s="318"/>
      <c r="AFO63" s="318"/>
      <c r="AFP63" s="318"/>
      <c r="AFQ63" s="318"/>
      <c r="AFR63" s="318"/>
      <c r="AFS63" s="318"/>
      <c r="AFT63" s="318"/>
      <c r="AFU63" s="318"/>
      <c r="AFV63" s="318"/>
      <c r="AFW63" s="318"/>
      <c r="AFX63" s="318"/>
      <c r="AFY63" s="318"/>
      <c r="AFZ63" s="318"/>
      <c r="AGA63" s="318"/>
      <c r="AGB63" s="318"/>
      <c r="AGC63" s="318"/>
      <c r="AGD63" s="318"/>
      <c r="AGE63" s="318"/>
      <c r="AGF63" s="318"/>
      <c r="AGG63" s="318"/>
      <c r="AGH63" s="318"/>
      <c r="AGI63" s="318"/>
      <c r="AGJ63" s="318"/>
      <c r="AGK63" s="318"/>
      <c r="AGL63" s="318"/>
      <c r="AGM63" s="318"/>
      <c r="AGN63" s="318"/>
      <c r="AGO63" s="318"/>
      <c r="AGP63" s="318"/>
      <c r="AGQ63" s="318"/>
      <c r="AGR63" s="318"/>
      <c r="AGS63" s="318"/>
      <c r="AGT63" s="318"/>
      <c r="AGU63" s="318"/>
      <c r="AGV63" s="318"/>
      <c r="AGW63" s="318"/>
      <c r="AGX63" s="318"/>
      <c r="AGY63" s="318"/>
      <c r="AGZ63" s="318"/>
      <c r="AHA63" s="318"/>
      <c r="AHB63" s="318"/>
      <c r="AHC63" s="318"/>
      <c r="AHD63" s="318"/>
      <c r="AHE63" s="318"/>
      <c r="AHF63" s="318"/>
      <c r="AHG63" s="318"/>
      <c r="AHH63" s="318"/>
      <c r="AHI63" s="318"/>
      <c r="AHJ63" s="318"/>
      <c r="AHK63" s="318"/>
      <c r="AHL63" s="318"/>
      <c r="AHM63" s="318"/>
      <c r="AHN63" s="318"/>
      <c r="AHO63" s="318"/>
      <c r="AHP63" s="318"/>
      <c r="AHQ63" s="318"/>
      <c r="AHR63" s="318"/>
      <c r="AHS63" s="318"/>
      <c r="AHT63" s="318"/>
      <c r="AHU63" s="318"/>
      <c r="AHV63" s="318"/>
      <c r="AHW63" s="318"/>
      <c r="AHX63" s="318"/>
      <c r="AHY63" s="318"/>
      <c r="AHZ63" s="318"/>
      <c r="AIA63" s="318"/>
      <c r="AIB63" s="318"/>
      <c r="AIC63" s="318"/>
      <c r="AID63" s="318"/>
      <c r="AIE63" s="318"/>
      <c r="AIF63" s="318"/>
      <c r="AIG63" s="318"/>
      <c r="AIH63" s="318"/>
      <c r="AII63" s="318"/>
      <c r="AIJ63" s="318"/>
      <c r="AIK63" s="318"/>
      <c r="AIL63" s="318"/>
      <c r="AIM63" s="318"/>
      <c r="AIN63" s="318"/>
      <c r="AIO63" s="318"/>
      <c r="AIP63" s="318"/>
      <c r="AIQ63" s="318"/>
      <c r="AIR63" s="318"/>
      <c r="AIS63" s="318"/>
      <c r="AIT63" s="318"/>
      <c r="AIU63" s="318"/>
      <c r="AIV63" s="318"/>
      <c r="AIW63" s="318"/>
      <c r="AIX63" s="318"/>
      <c r="AIY63" s="318"/>
      <c r="AIZ63" s="318"/>
      <c r="AJA63" s="318"/>
      <c r="AJB63" s="318"/>
      <c r="AJC63" s="318"/>
      <c r="AJD63" s="318"/>
      <c r="AJE63" s="318"/>
      <c r="AJF63" s="318"/>
      <c r="AJG63" s="318"/>
      <c r="AJH63" s="318"/>
      <c r="AJI63" s="318"/>
      <c r="AJJ63" s="318"/>
      <c r="AJK63" s="318"/>
      <c r="AJL63" s="318"/>
      <c r="AJM63" s="318"/>
      <c r="AJN63" s="318"/>
      <c r="AJO63" s="318"/>
      <c r="AJP63" s="318"/>
      <c r="AJQ63" s="318"/>
      <c r="AJR63" s="318"/>
      <c r="AJS63" s="318"/>
      <c r="AJT63" s="318"/>
      <c r="AJU63" s="318"/>
      <c r="AJV63" s="318"/>
      <c r="AJW63" s="318"/>
      <c r="AJX63" s="318"/>
      <c r="AJY63" s="318"/>
      <c r="AJZ63" s="318"/>
      <c r="AKA63" s="318"/>
      <c r="AKB63" s="318"/>
      <c r="AKC63" s="318"/>
      <c r="AKD63" s="318"/>
      <c r="AKE63" s="318"/>
      <c r="AKF63" s="318"/>
      <c r="AKG63" s="318"/>
      <c r="AKH63" s="318"/>
      <c r="AKI63" s="318"/>
      <c r="AKJ63" s="318"/>
      <c r="AKK63" s="318"/>
      <c r="AKL63" s="318"/>
      <c r="AKM63" s="318"/>
      <c r="AKN63" s="318"/>
      <c r="AKO63" s="318"/>
      <c r="AKP63" s="318"/>
      <c r="AKQ63" s="318"/>
      <c r="AKR63" s="318"/>
      <c r="AKS63" s="318"/>
      <c r="AKT63" s="318"/>
      <c r="AKU63" s="318"/>
      <c r="AKV63" s="318"/>
      <c r="AKW63" s="318"/>
      <c r="AKX63" s="318"/>
      <c r="AKY63" s="318"/>
      <c r="AKZ63" s="318"/>
      <c r="ALA63" s="318"/>
      <c r="ALB63" s="318"/>
      <c r="ALC63" s="318"/>
      <c r="ALD63" s="318"/>
      <c r="ALE63" s="318"/>
      <c r="ALF63" s="318"/>
      <c r="ALG63" s="318"/>
      <c r="ALH63" s="318"/>
      <c r="ALI63" s="318"/>
      <c r="ALJ63" s="318"/>
      <c r="ALK63" s="318"/>
      <c r="ALL63" s="318"/>
      <c r="ALM63" s="318"/>
      <c r="ALN63" s="318"/>
      <c r="ALO63" s="318"/>
      <c r="ALP63" s="318"/>
      <c r="ALQ63" s="318"/>
      <c r="ALR63" s="318"/>
      <c r="ALS63" s="318"/>
      <c r="ALT63" s="318"/>
      <c r="ALU63" s="318"/>
      <c r="ALV63" s="318"/>
      <c r="ALW63" s="318"/>
    </row>
    <row r="64" spans="1:1011" s="321" customFormat="1" ht="31.5">
      <c r="A64" s="346" t="s">
        <v>1577</v>
      </c>
      <c r="B64" s="324"/>
      <c r="C64" s="324"/>
      <c r="D64" s="325">
        <f t="shared" si="9"/>
        <v>0</v>
      </c>
      <c r="E64" s="328" t="e">
        <f t="shared" si="5"/>
        <v>#DIV/0!</v>
      </c>
      <c r="F64" s="466"/>
      <c r="G64" s="466"/>
      <c r="H64" s="318"/>
      <c r="I64" s="346" t="s">
        <v>1577</v>
      </c>
      <c r="J64" s="327"/>
      <c r="K64" s="328" t="e">
        <f t="shared" si="3"/>
        <v>#DIV/0!</v>
      </c>
      <c r="L64" s="466"/>
      <c r="M64" s="466"/>
      <c r="O64" s="350" t="s">
        <v>1580</v>
      </c>
      <c r="P64" s="351">
        <f>P55+P62+P63</f>
        <v>0</v>
      </c>
      <c r="Q64" s="352" t="e">
        <f>ROUND(P64,0)/P$64</f>
        <v>#DIV/0!</v>
      </c>
      <c r="R64" s="466"/>
      <c r="S64" s="466"/>
      <c r="W64" s="318"/>
      <c r="X64" s="318"/>
      <c r="Y64" s="318"/>
      <c r="Z64" s="318"/>
      <c r="AA64" s="318"/>
      <c r="AB64" s="318"/>
      <c r="AC64" s="318"/>
      <c r="AD64" s="318"/>
      <c r="AE64" s="318"/>
      <c r="AF64" s="318"/>
      <c r="AG64" s="318"/>
      <c r="AH64" s="318"/>
      <c r="AI64" s="318"/>
      <c r="AJ64" s="318"/>
      <c r="AK64" s="318"/>
      <c r="AL64" s="318"/>
      <c r="AM64" s="318"/>
      <c r="AN64" s="318"/>
      <c r="AO64" s="318"/>
      <c r="AP64" s="318"/>
      <c r="AQ64" s="318"/>
      <c r="AR64" s="318"/>
      <c r="AS64" s="318"/>
      <c r="AT64" s="318"/>
      <c r="AU64" s="318"/>
      <c r="AV64" s="318"/>
      <c r="AW64" s="318"/>
      <c r="AX64" s="318"/>
      <c r="AY64" s="318"/>
      <c r="AZ64" s="318"/>
      <c r="BA64" s="318"/>
      <c r="BB64" s="318"/>
      <c r="BC64" s="318"/>
      <c r="BD64" s="318"/>
      <c r="BE64" s="318"/>
      <c r="BF64" s="318"/>
      <c r="BG64" s="318"/>
      <c r="BH64" s="318"/>
      <c r="BI64" s="318"/>
      <c r="BJ64" s="318"/>
      <c r="BK64" s="318"/>
      <c r="BL64" s="318"/>
      <c r="BM64" s="318"/>
      <c r="BN64" s="318"/>
      <c r="BO64" s="318"/>
      <c r="BP64" s="318"/>
      <c r="BQ64" s="318"/>
      <c r="BR64" s="318"/>
      <c r="BS64" s="318"/>
      <c r="BT64" s="318"/>
      <c r="BU64" s="318"/>
      <c r="BV64" s="318"/>
      <c r="BW64" s="318"/>
      <c r="BX64" s="318"/>
      <c r="BY64" s="318"/>
      <c r="BZ64" s="318"/>
      <c r="CA64" s="318"/>
      <c r="CB64" s="318"/>
      <c r="CC64" s="318"/>
      <c r="CD64" s="318"/>
      <c r="CE64" s="318"/>
      <c r="CF64" s="318"/>
      <c r="CG64" s="318"/>
      <c r="CH64" s="318"/>
      <c r="CI64" s="318"/>
      <c r="CJ64" s="318"/>
      <c r="CK64" s="318"/>
      <c r="CL64" s="318"/>
      <c r="CM64" s="318"/>
      <c r="CN64" s="318"/>
      <c r="CO64" s="318"/>
      <c r="CP64" s="318"/>
      <c r="CQ64" s="318"/>
      <c r="CR64" s="318"/>
      <c r="CS64" s="318"/>
      <c r="CT64" s="318"/>
      <c r="CU64" s="318"/>
      <c r="CV64" s="318"/>
      <c r="CW64" s="318"/>
      <c r="CX64" s="318"/>
      <c r="CY64" s="318"/>
      <c r="CZ64" s="318"/>
      <c r="DA64" s="318"/>
      <c r="DB64" s="318"/>
      <c r="DC64" s="318"/>
      <c r="DD64" s="318"/>
      <c r="DE64" s="318"/>
      <c r="DF64" s="318"/>
      <c r="DG64" s="318"/>
      <c r="DH64" s="318"/>
      <c r="DI64" s="318"/>
      <c r="DJ64" s="318"/>
      <c r="DK64" s="318"/>
      <c r="DL64" s="318"/>
      <c r="DM64" s="318"/>
      <c r="DN64" s="318"/>
      <c r="DO64" s="318"/>
      <c r="DP64" s="318"/>
      <c r="DQ64" s="318"/>
      <c r="DR64" s="318"/>
      <c r="DS64" s="318"/>
      <c r="DT64" s="318"/>
      <c r="DU64" s="318"/>
      <c r="DV64" s="318"/>
      <c r="DW64" s="318"/>
      <c r="DX64" s="318"/>
      <c r="DY64" s="318"/>
      <c r="DZ64" s="318"/>
      <c r="EA64" s="318"/>
      <c r="EB64" s="318"/>
      <c r="EC64" s="318"/>
      <c r="ED64" s="318"/>
      <c r="EE64" s="318"/>
      <c r="EF64" s="318"/>
      <c r="EG64" s="318"/>
      <c r="EH64" s="318"/>
      <c r="EI64" s="318"/>
      <c r="EJ64" s="318"/>
      <c r="EK64" s="318"/>
      <c r="EL64" s="318"/>
      <c r="EM64" s="318"/>
      <c r="EN64" s="318"/>
      <c r="EO64" s="318"/>
      <c r="EP64" s="318"/>
      <c r="EQ64" s="318"/>
      <c r="ER64" s="318"/>
      <c r="ES64" s="318"/>
      <c r="ET64" s="318"/>
      <c r="EU64" s="318"/>
      <c r="EV64" s="318"/>
      <c r="EW64" s="318"/>
      <c r="EX64" s="318"/>
      <c r="EY64" s="318"/>
      <c r="EZ64" s="318"/>
      <c r="FA64" s="318"/>
      <c r="FB64" s="318"/>
      <c r="FC64" s="318"/>
      <c r="FD64" s="318"/>
      <c r="FE64" s="318"/>
      <c r="FF64" s="318"/>
      <c r="FG64" s="318"/>
      <c r="FH64" s="318"/>
      <c r="FI64" s="318"/>
      <c r="FJ64" s="318"/>
      <c r="FK64" s="318"/>
      <c r="FL64" s="318"/>
      <c r="FM64" s="318"/>
      <c r="FN64" s="318"/>
      <c r="FO64" s="318"/>
      <c r="FP64" s="318"/>
      <c r="FQ64" s="318"/>
      <c r="FR64" s="318"/>
      <c r="FS64" s="318"/>
      <c r="FT64" s="318"/>
      <c r="FU64" s="318"/>
      <c r="FV64" s="318"/>
      <c r="FW64" s="318"/>
      <c r="FX64" s="318"/>
      <c r="FY64" s="318"/>
      <c r="FZ64" s="318"/>
      <c r="GA64" s="318"/>
      <c r="GB64" s="318"/>
      <c r="GC64" s="318"/>
      <c r="GD64" s="318"/>
      <c r="GE64" s="318"/>
      <c r="GF64" s="318"/>
      <c r="GG64" s="318"/>
      <c r="GH64" s="318"/>
      <c r="GI64" s="318"/>
      <c r="GJ64" s="318"/>
      <c r="GK64" s="318"/>
      <c r="GL64" s="318"/>
      <c r="GM64" s="318"/>
      <c r="GN64" s="318"/>
      <c r="GO64" s="318"/>
      <c r="GP64" s="318"/>
      <c r="GQ64" s="318"/>
      <c r="GR64" s="318"/>
      <c r="GS64" s="318"/>
      <c r="GT64" s="318"/>
      <c r="GU64" s="318"/>
      <c r="GV64" s="318"/>
      <c r="GW64" s="318"/>
      <c r="GX64" s="318"/>
      <c r="GY64" s="318"/>
      <c r="GZ64" s="318"/>
      <c r="HA64" s="318"/>
      <c r="HB64" s="318"/>
      <c r="HC64" s="318"/>
      <c r="HD64" s="318"/>
      <c r="HE64" s="318"/>
      <c r="HF64" s="318"/>
      <c r="HG64" s="318"/>
      <c r="HH64" s="318"/>
      <c r="HI64" s="318"/>
      <c r="HJ64" s="318"/>
      <c r="HK64" s="318"/>
      <c r="HL64" s="318"/>
      <c r="HM64" s="318"/>
      <c r="HN64" s="318"/>
      <c r="HO64" s="318"/>
      <c r="HP64" s="318"/>
      <c r="HQ64" s="318"/>
      <c r="HR64" s="318"/>
      <c r="HS64" s="318"/>
      <c r="HT64" s="318"/>
      <c r="HU64" s="318"/>
      <c r="HV64" s="318"/>
      <c r="HW64" s="318"/>
      <c r="HX64" s="318"/>
      <c r="HY64" s="318"/>
      <c r="HZ64" s="318"/>
      <c r="IA64" s="318"/>
      <c r="IB64" s="318"/>
      <c r="IC64" s="318"/>
      <c r="ID64" s="318"/>
      <c r="IE64" s="318"/>
      <c r="IF64" s="318"/>
      <c r="IG64" s="318"/>
      <c r="IH64" s="318"/>
      <c r="II64" s="318"/>
      <c r="IJ64" s="318"/>
      <c r="IK64" s="318"/>
      <c r="IL64" s="318"/>
      <c r="IM64" s="318"/>
      <c r="IN64" s="318"/>
      <c r="IO64" s="318"/>
      <c r="IP64" s="318"/>
      <c r="IQ64" s="318"/>
      <c r="IR64" s="318"/>
      <c r="IS64" s="318"/>
      <c r="IT64" s="318"/>
      <c r="IU64" s="318"/>
      <c r="IV64" s="318"/>
      <c r="IW64" s="318"/>
      <c r="IX64" s="318"/>
      <c r="IY64" s="318"/>
      <c r="IZ64" s="318"/>
      <c r="JA64" s="318"/>
      <c r="JB64" s="318"/>
      <c r="JC64" s="318"/>
      <c r="JD64" s="318"/>
      <c r="JE64" s="318"/>
      <c r="JF64" s="318"/>
      <c r="JG64" s="318"/>
      <c r="JH64" s="318"/>
      <c r="JI64" s="318"/>
      <c r="JJ64" s="318"/>
      <c r="JK64" s="318"/>
      <c r="JL64" s="318"/>
      <c r="JM64" s="318"/>
      <c r="JN64" s="318"/>
      <c r="JO64" s="318"/>
      <c r="JP64" s="318"/>
      <c r="JQ64" s="318"/>
      <c r="JR64" s="318"/>
      <c r="JS64" s="318"/>
      <c r="JT64" s="318"/>
      <c r="JU64" s="318"/>
      <c r="JV64" s="318"/>
      <c r="JW64" s="318"/>
      <c r="JX64" s="318"/>
      <c r="JY64" s="318"/>
      <c r="JZ64" s="318"/>
      <c r="KA64" s="318"/>
      <c r="KB64" s="318"/>
      <c r="KC64" s="318"/>
      <c r="KD64" s="318"/>
      <c r="KE64" s="318"/>
      <c r="KF64" s="318"/>
      <c r="KG64" s="318"/>
      <c r="KH64" s="318"/>
      <c r="KI64" s="318"/>
      <c r="KJ64" s="318"/>
      <c r="KK64" s="318"/>
      <c r="KL64" s="318"/>
      <c r="KM64" s="318"/>
      <c r="KN64" s="318"/>
      <c r="KO64" s="318"/>
      <c r="KP64" s="318"/>
      <c r="KQ64" s="318"/>
      <c r="KR64" s="318"/>
      <c r="KS64" s="318"/>
      <c r="KT64" s="318"/>
      <c r="KU64" s="318"/>
      <c r="KV64" s="318"/>
      <c r="KW64" s="318"/>
      <c r="KX64" s="318"/>
      <c r="KY64" s="318"/>
      <c r="KZ64" s="318"/>
      <c r="LA64" s="318"/>
      <c r="LB64" s="318"/>
      <c r="LC64" s="318"/>
      <c r="LD64" s="318"/>
      <c r="LE64" s="318"/>
      <c r="LF64" s="318"/>
      <c r="LG64" s="318"/>
      <c r="LH64" s="318"/>
      <c r="LI64" s="318"/>
      <c r="LJ64" s="318"/>
      <c r="LK64" s="318"/>
      <c r="LL64" s="318"/>
      <c r="LM64" s="318"/>
      <c r="LN64" s="318"/>
      <c r="LO64" s="318"/>
      <c r="LP64" s="318"/>
      <c r="LQ64" s="318"/>
      <c r="LR64" s="318"/>
      <c r="LS64" s="318"/>
      <c r="LT64" s="318"/>
      <c r="LU64" s="318"/>
      <c r="LV64" s="318"/>
      <c r="LW64" s="318"/>
      <c r="LX64" s="318"/>
      <c r="LY64" s="318"/>
      <c r="LZ64" s="318"/>
      <c r="MA64" s="318"/>
      <c r="MB64" s="318"/>
      <c r="MC64" s="318"/>
      <c r="MD64" s="318"/>
      <c r="ME64" s="318"/>
      <c r="MF64" s="318"/>
      <c r="MG64" s="318"/>
      <c r="MH64" s="318"/>
      <c r="MI64" s="318"/>
      <c r="MJ64" s="318"/>
      <c r="MK64" s="318"/>
      <c r="ML64" s="318"/>
      <c r="MM64" s="318"/>
      <c r="MN64" s="318"/>
      <c r="MO64" s="318"/>
      <c r="MP64" s="318"/>
      <c r="MQ64" s="318"/>
      <c r="MR64" s="318"/>
      <c r="MS64" s="318"/>
      <c r="MT64" s="318"/>
      <c r="MU64" s="318"/>
      <c r="MV64" s="318"/>
      <c r="MW64" s="318"/>
      <c r="MX64" s="318"/>
      <c r="MY64" s="318"/>
      <c r="MZ64" s="318"/>
      <c r="NA64" s="318"/>
      <c r="NB64" s="318"/>
      <c r="NC64" s="318"/>
      <c r="ND64" s="318"/>
      <c r="NE64" s="318"/>
      <c r="NF64" s="318"/>
      <c r="NG64" s="318"/>
      <c r="NH64" s="318"/>
      <c r="NI64" s="318"/>
      <c r="NJ64" s="318"/>
      <c r="NK64" s="318"/>
      <c r="NL64" s="318"/>
      <c r="NM64" s="318"/>
      <c r="NN64" s="318"/>
      <c r="NO64" s="318"/>
      <c r="NP64" s="318"/>
      <c r="NQ64" s="318"/>
      <c r="NR64" s="318"/>
      <c r="NS64" s="318"/>
      <c r="NT64" s="318"/>
      <c r="NU64" s="318"/>
      <c r="NV64" s="318"/>
      <c r="NW64" s="318"/>
      <c r="NX64" s="318"/>
      <c r="NY64" s="318"/>
      <c r="NZ64" s="318"/>
      <c r="OA64" s="318"/>
      <c r="OB64" s="318"/>
      <c r="OC64" s="318"/>
      <c r="OD64" s="318"/>
      <c r="OE64" s="318"/>
      <c r="OF64" s="318"/>
      <c r="OG64" s="318"/>
      <c r="OH64" s="318"/>
      <c r="OI64" s="318"/>
      <c r="OJ64" s="318"/>
      <c r="OK64" s="318"/>
      <c r="OL64" s="318"/>
      <c r="OM64" s="318"/>
      <c r="ON64" s="318"/>
      <c r="OO64" s="318"/>
      <c r="OP64" s="318"/>
      <c r="OQ64" s="318"/>
      <c r="OR64" s="318"/>
      <c r="OS64" s="318"/>
      <c r="OT64" s="318"/>
      <c r="OU64" s="318"/>
      <c r="OV64" s="318"/>
      <c r="OW64" s="318"/>
      <c r="OX64" s="318"/>
      <c r="OY64" s="318"/>
      <c r="OZ64" s="318"/>
      <c r="PA64" s="318"/>
      <c r="PB64" s="318"/>
      <c r="PC64" s="318"/>
      <c r="PD64" s="318"/>
      <c r="PE64" s="318"/>
      <c r="PF64" s="318"/>
      <c r="PG64" s="318"/>
      <c r="PH64" s="318"/>
      <c r="PI64" s="318"/>
      <c r="PJ64" s="318"/>
      <c r="PK64" s="318"/>
      <c r="PL64" s="318"/>
      <c r="PM64" s="318"/>
      <c r="PN64" s="318"/>
      <c r="PO64" s="318"/>
      <c r="PP64" s="318"/>
      <c r="PQ64" s="318"/>
      <c r="PR64" s="318"/>
      <c r="PS64" s="318"/>
      <c r="PT64" s="318"/>
      <c r="PU64" s="318"/>
      <c r="PV64" s="318"/>
      <c r="PW64" s="318"/>
      <c r="PX64" s="318"/>
      <c r="PY64" s="318"/>
      <c r="PZ64" s="318"/>
      <c r="QA64" s="318"/>
      <c r="QB64" s="318"/>
      <c r="QC64" s="318"/>
      <c r="QD64" s="318"/>
      <c r="QE64" s="318"/>
      <c r="QF64" s="318"/>
      <c r="QG64" s="318"/>
      <c r="QH64" s="318"/>
      <c r="QI64" s="318"/>
      <c r="QJ64" s="318"/>
      <c r="QK64" s="318"/>
      <c r="QL64" s="318"/>
      <c r="QM64" s="318"/>
      <c r="QN64" s="318"/>
      <c r="QO64" s="318"/>
      <c r="QP64" s="318"/>
      <c r="QQ64" s="318"/>
      <c r="QR64" s="318"/>
      <c r="QS64" s="318"/>
      <c r="QT64" s="318"/>
      <c r="QU64" s="318"/>
      <c r="QV64" s="318"/>
      <c r="QW64" s="318"/>
      <c r="QX64" s="318"/>
      <c r="QY64" s="318"/>
      <c r="QZ64" s="318"/>
      <c r="RA64" s="318"/>
      <c r="RB64" s="318"/>
      <c r="RC64" s="318"/>
      <c r="RD64" s="318"/>
      <c r="RE64" s="318"/>
      <c r="RF64" s="318"/>
      <c r="RG64" s="318"/>
      <c r="RH64" s="318"/>
      <c r="RI64" s="318"/>
      <c r="RJ64" s="318"/>
      <c r="RK64" s="318"/>
      <c r="RL64" s="318"/>
      <c r="RM64" s="318"/>
      <c r="RN64" s="318"/>
      <c r="RO64" s="318"/>
      <c r="RP64" s="318"/>
      <c r="RQ64" s="318"/>
      <c r="RR64" s="318"/>
      <c r="RS64" s="318"/>
      <c r="RT64" s="318"/>
      <c r="RU64" s="318"/>
      <c r="RV64" s="318"/>
      <c r="RW64" s="318"/>
      <c r="RX64" s="318"/>
      <c r="RY64" s="318"/>
      <c r="RZ64" s="318"/>
      <c r="SA64" s="318"/>
      <c r="SB64" s="318"/>
      <c r="SC64" s="318"/>
      <c r="SD64" s="318"/>
      <c r="SE64" s="318"/>
      <c r="SF64" s="318"/>
      <c r="SG64" s="318"/>
      <c r="SH64" s="318"/>
      <c r="SI64" s="318"/>
      <c r="SJ64" s="318"/>
      <c r="SK64" s="318"/>
      <c r="SL64" s="318"/>
      <c r="SM64" s="318"/>
      <c r="SN64" s="318"/>
      <c r="SO64" s="318"/>
      <c r="SP64" s="318"/>
      <c r="SQ64" s="318"/>
      <c r="SR64" s="318"/>
      <c r="SS64" s="318"/>
      <c r="ST64" s="318"/>
      <c r="SU64" s="318"/>
      <c r="SV64" s="318"/>
      <c r="SW64" s="318"/>
      <c r="SX64" s="318"/>
      <c r="SY64" s="318"/>
      <c r="SZ64" s="318"/>
      <c r="TA64" s="318"/>
      <c r="TB64" s="318"/>
      <c r="TC64" s="318"/>
      <c r="TD64" s="318"/>
      <c r="TE64" s="318"/>
      <c r="TF64" s="318"/>
      <c r="TG64" s="318"/>
      <c r="TH64" s="318"/>
      <c r="TI64" s="318"/>
      <c r="TJ64" s="318"/>
      <c r="TK64" s="318"/>
      <c r="TL64" s="318"/>
      <c r="TM64" s="318"/>
      <c r="TN64" s="318"/>
      <c r="TO64" s="318"/>
      <c r="TP64" s="318"/>
      <c r="TQ64" s="318"/>
      <c r="TR64" s="318"/>
      <c r="TS64" s="318"/>
      <c r="TT64" s="318"/>
      <c r="TU64" s="318"/>
      <c r="TV64" s="318"/>
      <c r="TW64" s="318"/>
      <c r="TX64" s="318"/>
      <c r="TY64" s="318"/>
      <c r="TZ64" s="318"/>
      <c r="UA64" s="318"/>
      <c r="UB64" s="318"/>
      <c r="UC64" s="318"/>
      <c r="UD64" s="318"/>
      <c r="UE64" s="318"/>
      <c r="UF64" s="318"/>
      <c r="UG64" s="318"/>
      <c r="UH64" s="318"/>
      <c r="UI64" s="318"/>
      <c r="UJ64" s="318"/>
      <c r="UK64" s="318"/>
      <c r="UL64" s="318"/>
      <c r="UM64" s="318"/>
      <c r="UN64" s="318"/>
      <c r="UO64" s="318"/>
      <c r="UP64" s="318"/>
      <c r="UQ64" s="318"/>
      <c r="UR64" s="318"/>
      <c r="US64" s="318"/>
      <c r="UT64" s="318"/>
      <c r="UU64" s="318"/>
      <c r="UV64" s="318"/>
      <c r="UW64" s="318"/>
      <c r="UX64" s="318"/>
      <c r="UY64" s="318"/>
      <c r="UZ64" s="318"/>
      <c r="VA64" s="318"/>
      <c r="VB64" s="318"/>
      <c r="VC64" s="318"/>
      <c r="VD64" s="318"/>
      <c r="VE64" s="318"/>
      <c r="VF64" s="318"/>
      <c r="VG64" s="318"/>
      <c r="VH64" s="318"/>
      <c r="VI64" s="318"/>
      <c r="VJ64" s="318"/>
      <c r="VK64" s="318"/>
      <c r="VL64" s="318"/>
      <c r="VM64" s="318"/>
      <c r="VN64" s="318"/>
      <c r="VO64" s="318"/>
      <c r="VP64" s="318"/>
      <c r="VQ64" s="318"/>
      <c r="VR64" s="318"/>
      <c r="VS64" s="318"/>
      <c r="VT64" s="318"/>
      <c r="VU64" s="318"/>
      <c r="VV64" s="318"/>
      <c r="VW64" s="318"/>
      <c r="VX64" s="318"/>
      <c r="VY64" s="318"/>
      <c r="VZ64" s="318"/>
      <c r="WA64" s="318"/>
      <c r="WB64" s="318"/>
      <c r="WC64" s="318"/>
      <c r="WD64" s="318"/>
      <c r="WE64" s="318"/>
      <c r="WF64" s="318"/>
      <c r="WG64" s="318"/>
      <c r="WH64" s="318"/>
      <c r="WI64" s="318"/>
      <c r="WJ64" s="318"/>
      <c r="WK64" s="318"/>
      <c r="WL64" s="318"/>
      <c r="WM64" s="318"/>
      <c r="WN64" s="318"/>
      <c r="WO64" s="318"/>
      <c r="WP64" s="318"/>
      <c r="WQ64" s="318"/>
      <c r="WR64" s="318"/>
      <c r="WS64" s="318"/>
      <c r="WT64" s="318"/>
      <c r="WU64" s="318"/>
      <c r="WV64" s="318"/>
      <c r="WW64" s="318"/>
      <c r="WX64" s="318"/>
      <c r="WY64" s="318"/>
      <c r="WZ64" s="318"/>
      <c r="XA64" s="318"/>
      <c r="XB64" s="318"/>
      <c r="XC64" s="318"/>
      <c r="XD64" s="318"/>
      <c r="XE64" s="318"/>
      <c r="XF64" s="318"/>
      <c r="XG64" s="318"/>
      <c r="XH64" s="318"/>
      <c r="XI64" s="318"/>
      <c r="XJ64" s="318"/>
      <c r="XK64" s="318"/>
      <c r="XL64" s="318"/>
      <c r="XM64" s="318"/>
      <c r="XN64" s="318"/>
      <c r="XO64" s="318"/>
      <c r="XP64" s="318"/>
      <c r="XQ64" s="318"/>
      <c r="XR64" s="318"/>
      <c r="XS64" s="318"/>
      <c r="XT64" s="318"/>
      <c r="XU64" s="318"/>
      <c r="XV64" s="318"/>
      <c r="XW64" s="318"/>
      <c r="XX64" s="318"/>
      <c r="XY64" s="318"/>
      <c r="XZ64" s="318"/>
      <c r="YA64" s="318"/>
      <c r="YB64" s="318"/>
      <c r="YC64" s="318"/>
      <c r="YD64" s="318"/>
      <c r="YE64" s="318"/>
      <c r="YF64" s="318"/>
      <c r="YG64" s="318"/>
      <c r="YH64" s="318"/>
      <c r="YI64" s="318"/>
      <c r="YJ64" s="318"/>
      <c r="YK64" s="318"/>
      <c r="YL64" s="318"/>
      <c r="YM64" s="318"/>
      <c r="YN64" s="318"/>
      <c r="YO64" s="318"/>
      <c r="YP64" s="318"/>
      <c r="YQ64" s="318"/>
      <c r="YR64" s="318"/>
      <c r="YS64" s="318"/>
      <c r="YT64" s="318"/>
      <c r="YU64" s="318"/>
      <c r="YV64" s="318"/>
      <c r="YW64" s="318"/>
      <c r="YX64" s="318"/>
      <c r="YY64" s="318"/>
      <c r="YZ64" s="318"/>
      <c r="ZA64" s="318"/>
      <c r="ZB64" s="318"/>
      <c r="ZC64" s="318"/>
      <c r="ZD64" s="318"/>
      <c r="ZE64" s="318"/>
      <c r="ZF64" s="318"/>
      <c r="ZG64" s="318"/>
      <c r="ZH64" s="318"/>
      <c r="ZI64" s="318"/>
      <c r="ZJ64" s="318"/>
      <c r="ZK64" s="318"/>
      <c r="ZL64" s="318"/>
      <c r="ZM64" s="318"/>
      <c r="ZN64" s="318"/>
      <c r="ZO64" s="318"/>
      <c r="ZP64" s="318"/>
      <c r="ZQ64" s="318"/>
      <c r="ZR64" s="318"/>
      <c r="ZS64" s="318"/>
      <c r="ZT64" s="318"/>
      <c r="ZU64" s="318"/>
      <c r="ZV64" s="318"/>
      <c r="ZW64" s="318"/>
      <c r="ZX64" s="318"/>
      <c r="ZY64" s="318"/>
      <c r="ZZ64" s="318"/>
      <c r="AAA64" s="318"/>
      <c r="AAB64" s="318"/>
      <c r="AAC64" s="318"/>
      <c r="AAD64" s="318"/>
      <c r="AAE64" s="318"/>
      <c r="AAF64" s="318"/>
      <c r="AAG64" s="318"/>
      <c r="AAH64" s="318"/>
      <c r="AAI64" s="318"/>
      <c r="AAJ64" s="318"/>
      <c r="AAK64" s="318"/>
      <c r="AAL64" s="318"/>
      <c r="AAM64" s="318"/>
      <c r="AAN64" s="318"/>
      <c r="AAO64" s="318"/>
      <c r="AAP64" s="318"/>
      <c r="AAQ64" s="318"/>
      <c r="AAR64" s="318"/>
      <c r="AAS64" s="318"/>
      <c r="AAT64" s="318"/>
      <c r="AAU64" s="318"/>
      <c r="AAV64" s="318"/>
      <c r="AAW64" s="318"/>
      <c r="AAX64" s="318"/>
      <c r="AAY64" s="318"/>
      <c r="AAZ64" s="318"/>
      <c r="ABA64" s="318"/>
      <c r="ABB64" s="318"/>
      <c r="ABC64" s="318"/>
      <c r="ABD64" s="318"/>
      <c r="ABE64" s="318"/>
      <c r="ABF64" s="318"/>
      <c r="ABG64" s="318"/>
      <c r="ABH64" s="318"/>
      <c r="ABI64" s="318"/>
      <c r="ABJ64" s="318"/>
      <c r="ABK64" s="318"/>
      <c r="ABL64" s="318"/>
      <c r="ABM64" s="318"/>
      <c r="ABN64" s="318"/>
      <c r="ABO64" s="318"/>
      <c r="ABP64" s="318"/>
      <c r="ABQ64" s="318"/>
      <c r="ABR64" s="318"/>
      <c r="ABS64" s="318"/>
      <c r="ABT64" s="318"/>
      <c r="ABU64" s="318"/>
      <c r="ABV64" s="318"/>
      <c r="ABW64" s="318"/>
      <c r="ABX64" s="318"/>
      <c r="ABY64" s="318"/>
      <c r="ABZ64" s="318"/>
      <c r="ACA64" s="318"/>
      <c r="ACB64" s="318"/>
      <c r="ACC64" s="318"/>
      <c r="ACD64" s="318"/>
      <c r="ACE64" s="318"/>
      <c r="ACF64" s="318"/>
      <c r="ACG64" s="318"/>
      <c r="ACH64" s="318"/>
      <c r="ACI64" s="318"/>
      <c r="ACJ64" s="318"/>
      <c r="ACK64" s="318"/>
      <c r="ACL64" s="318"/>
      <c r="ACM64" s="318"/>
      <c r="ACN64" s="318"/>
      <c r="ACO64" s="318"/>
      <c r="ACP64" s="318"/>
      <c r="ACQ64" s="318"/>
      <c r="ACR64" s="318"/>
      <c r="ACS64" s="318"/>
      <c r="ACT64" s="318"/>
      <c r="ACU64" s="318"/>
      <c r="ACV64" s="318"/>
      <c r="ACW64" s="318"/>
      <c r="ACX64" s="318"/>
      <c r="ACY64" s="318"/>
      <c r="ACZ64" s="318"/>
      <c r="ADA64" s="318"/>
      <c r="ADB64" s="318"/>
      <c r="ADC64" s="318"/>
      <c r="ADD64" s="318"/>
      <c r="ADE64" s="318"/>
      <c r="ADF64" s="318"/>
      <c r="ADG64" s="318"/>
      <c r="ADH64" s="318"/>
      <c r="ADI64" s="318"/>
      <c r="ADJ64" s="318"/>
      <c r="ADK64" s="318"/>
      <c r="ADL64" s="318"/>
      <c r="ADM64" s="318"/>
      <c r="ADN64" s="318"/>
      <c r="ADO64" s="318"/>
      <c r="ADP64" s="318"/>
      <c r="ADQ64" s="318"/>
      <c r="ADR64" s="318"/>
      <c r="ADS64" s="318"/>
      <c r="ADT64" s="318"/>
      <c r="ADU64" s="318"/>
      <c r="ADV64" s="318"/>
      <c r="ADW64" s="318"/>
      <c r="ADX64" s="318"/>
      <c r="ADY64" s="318"/>
      <c r="ADZ64" s="318"/>
      <c r="AEA64" s="318"/>
      <c r="AEB64" s="318"/>
      <c r="AEC64" s="318"/>
      <c r="AED64" s="318"/>
      <c r="AEE64" s="318"/>
      <c r="AEF64" s="318"/>
      <c r="AEG64" s="318"/>
      <c r="AEH64" s="318"/>
      <c r="AEI64" s="318"/>
      <c r="AEJ64" s="318"/>
      <c r="AEK64" s="318"/>
      <c r="AEL64" s="318"/>
      <c r="AEM64" s="318"/>
      <c r="AEN64" s="318"/>
      <c r="AEO64" s="318"/>
      <c r="AEP64" s="318"/>
      <c r="AEQ64" s="318"/>
      <c r="AER64" s="318"/>
      <c r="AES64" s="318"/>
      <c r="AET64" s="318"/>
      <c r="AEU64" s="318"/>
      <c r="AEV64" s="318"/>
      <c r="AEW64" s="318"/>
      <c r="AEX64" s="318"/>
      <c r="AEY64" s="318"/>
      <c r="AEZ64" s="318"/>
      <c r="AFA64" s="318"/>
      <c r="AFB64" s="318"/>
      <c r="AFC64" s="318"/>
      <c r="AFD64" s="318"/>
      <c r="AFE64" s="318"/>
      <c r="AFF64" s="318"/>
      <c r="AFG64" s="318"/>
      <c r="AFH64" s="318"/>
      <c r="AFI64" s="318"/>
      <c r="AFJ64" s="318"/>
      <c r="AFK64" s="318"/>
      <c r="AFL64" s="318"/>
      <c r="AFM64" s="318"/>
      <c r="AFN64" s="318"/>
      <c r="AFO64" s="318"/>
      <c r="AFP64" s="318"/>
      <c r="AFQ64" s="318"/>
      <c r="AFR64" s="318"/>
      <c r="AFS64" s="318"/>
      <c r="AFT64" s="318"/>
      <c r="AFU64" s="318"/>
      <c r="AFV64" s="318"/>
      <c r="AFW64" s="318"/>
      <c r="AFX64" s="318"/>
      <c r="AFY64" s="318"/>
      <c r="AFZ64" s="318"/>
      <c r="AGA64" s="318"/>
      <c r="AGB64" s="318"/>
      <c r="AGC64" s="318"/>
      <c r="AGD64" s="318"/>
      <c r="AGE64" s="318"/>
      <c r="AGF64" s="318"/>
      <c r="AGG64" s="318"/>
      <c r="AGH64" s="318"/>
      <c r="AGI64" s="318"/>
      <c r="AGJ64" s="318"/>
      <c r="AGK64" s="318"/>
      <c r="AGL64" s="318"/>
      <c r="AGM64" s="318"/>
      <c r="AGN64" s="318"/>
      <c r="AGO64" s="318"/>
      <c r="AGP64" s="318"/>
      <c r="AGQ64" s="318"/>
      <c r="AGR64" s="318"/>
      <c r="AGS64" s="318"/>
      <c r="AGT64" s="318"/>
      <c r="AGU64" s="318"/>
      <c r="AGV64" s="318"/>
      <c r="AGW64" s="318"/>
      <c r="AGX64" s="318"/>
      <c r="AGY64" s="318"/>
      <c r="AGZ64" s="318"/>
      <c r="AHA64" s="318"/>
      <c r="AHB64" s="318"/>
      <c r="AHC64" s="318"/>
      <c r="AHD64" s="318"/>
      <c r="AHE64" s="318"/>
      <c r="AHF64" s="318"/>
      <c r="AHG64" s="318"/>
      <c r="AHH64" s="318"/>
      <c r="AHI64" s="318"/>
      <c r="AHJ64" s="318"/>
      <c r="AHK64" s="318"/>
      <c r="AHL64" s="318"/>
      <c r="AHM64" s="318"/>
      <c r="AHN64" s="318"/>
      <c r="AHO64" s="318"/>
      <c r="AHP64" s="318"/>
      <c r="AHQ64" s="318"/>
      <c r="AHR64" s="318"/>
      <c r="AHS64" s="318"/>
      <c r="AHT64" s="318"/>
      <c r="AHU64" s="318"/>
      <c r="AHV64" s="318"/>
      <c r="AHW64" s="318"/>
      <c r="AHX64" s="318"/>
      <c r="AHY64" s="318"/>
      <c r="AHZ64" s="318"/>
      <c r="AIA64" s="318"/>
      <c r="AIB64" s="318"/>
      <c r="AIC64" s="318"/>
      <c r="AID64" s="318"/>
      <c r="AIE64" s="318"/>
      <c r="AIF64" s="318"/>
      <c r="AIG64" s="318"/>
      <c r="AIH64" s="318"/>
      <c r="AII64" s="318"/>
      <c r="AIJ64" s="318"/>
      <c r="AIK64" s="318"/>
      <c r="AIL64" s="318"/>
      <c r="AIM64" s="318"/>
      <c r="AIN64" s="318"/>
      <c r="AIO64" s="318"/>
      <c r="AIP64" s="318"/>
      <c r="AIQ64" s="318"/>
      <c r="AIR64" s="318"/>
      <c r="AIS64" s="318"/>
      <c r="AIT64" s="318"/>
      <c r="AIU64" s="318"/>
      <c r="AIV64" s="318"/>
      <c r="AIW64" s="318"/>
      <c r="AIX64" s="318"/>
      <c r="AIY64" s="318"/>
      <c r="AIZ64" s="318"/>
      <c r="AJA64" s="318"/>
      <c r="AJB64" s="318"/>
      <c r="AJC64" s="318"/>
      <c r="AJD64" s="318"/>
      <c r="AJE64" s="318"/>
      <c r="AJF64" s="318"/>
      <c r="AJG64" s="318"/>
      <c r="AJH64" s="318"/>
      <c r="AJI64" s="318"/>
      <c r="AJJ64" s="318"/>
      <c r="AJK64" s="318"/>
      <c r="AJL64" s="318"/>
      <c r="AJM64" s="318"/>
      <c r="AJN64" s="318"/>
      <c r="AJO64" s="318"/>
      <c r="AJP64" s="318"/>
      <c r="AJQ64" s="318"/>
      <c r="AJR64" s="318"/>
      <c r="AJS64" s="318"/>
      <c r="AJT64" s="318"/>
      <c r="AJU64" s="318"/>
      <c r="AJV64" s="318"/>
      <c r="AJW64" s="318"/>
      <c r="AJX64" s="318"/>
      <c r="AJY64" s="318"/>
      <c r="AJZ64" s="318"/>
      <c r="AKA64" s="318"/>
      <c r="AKB64" s="318"/>
      <c r="AKC64" s="318"/>
      <c r="AKD64" s="318"/>
      <c r="AKE64" s="318"/>
      <c r="AKF64" s="318"/>
      <c r="AKG64" s="318"/>
      <c r="AKH64" s="318"/>
      <c r="AKI64" s="318"/>
      <c r="AKJ64" s="318"/>
      <c r="AKK64" s="318"/>
      <c r="AKL64" s="318"/>
      <c r="AKM64" s="318"/>
      <c r="AKN64" s="318"/>
      <c r="AKO64" s="318"/>
      <c r="AKP64" s="318"/>
      <c r="AKQ64" s="318"/>
      <c r="AKR64" s="318"/>
      <c r="AKS64" s="318"/>
      <c r="AKT64" s="318"/>
      <c r="AKU64" s="318"/>
      <c r="AKV64" s="318"/>
      <c r="AKW64" s="318"/>
      <c r="AKX64" s="318"/>
      <c r="AKY64" s="318"/>
      <c r="AKZ64" s="318"/>
      <c r="ALA64" s="318"/>
      <c r="ALB64" s="318"/>
      <c r="ALC64" s="318"/>
      <c r="ALD64" s="318"/>
      <c r="ALE64" s="318"/>
      <c r="ALF64" s="318"/>
      <c r="ALG64" s="318"/>
      <c r="ALH64" s="318"/>
      <c r="ALI64" s="318"/>
      <c r="ALJ64" s="318"/>
      <c r="ALK64" s="318"/>
      <c r="ALL64" s="318"/>
      <c r="ALM64" s="318"/>
      <c r="ALN64" s="318"/>
      <c r="ALO64" s="318"/>
      <c r="ALP64" s="318"/>
      <c r="ALQ64" s="318"/>
      <c r="ALR64" s="318"/>
      <c r="ALS64" s="318"/>
      <c r="ALT64" s="318"/>
      <c r="ALU64" s="318"/>
      <c r="ALV64" s="318"/>
      <c r="ALW64" s="318"/>
    </row>
    <row r="65" spans="1:1011" s="321" customFormat="1" ht="15.75">
      <c r="A65" s="348" t="s">
        <v>1578</v>
      </c>
      <c r="B65" s="343">
        <f>SUM(B59:B64)</f>
        <v>0</v>
      </c>
      <c r="C65" s="343">
        <f>SUM(C59:C64)</f>
        <v>0</v>
      </c>
      <c r="D65" s="344">
        <f>SUM(D59:D64)</f>
        <v>0</v>
      </c>
      <c r="E65" s="341" t="e">
        <f t="shared" si="5"/>
        <v>#DIV/0!</v>
      </c>
      <c r="F65" s="468"/>
      <c r="G65" s="468"/>
      <c r="H65" s="318"/>
      <c r="I65" s="348" t="s">
        <v>1578</v>
      </c>
      <c r="J65" s="345">
        <f>SUM(J59:J64)</f>
        <v>0</v>
      </c>
      <c r="K65" s="341" t="e">
        <f t="shared" si="3"/>
        <v>#DIV/0!</v>
      </c>
      <c r="L65" s="468"/>
      <c r="M65" s="468"/>
      <c r="O65" s="318"/>
      <c r="P65" s="318"/>
      <c r="Q65" s="318"/>
      <c r="R65" s="318"/>
      <c r="W65" s="318"/>
      <c r="X65" s="318"/>
      <c r="Y65" s="318"/>
      <c r="Z65" s="318"/>
      <c r="AA65" s="318"/>
      <c r="AB65" s="318"/>
      <c r="AC65" s="318"/>
      <c r="AD65" s="318"/>
      <c r="AE65" s="318"/>
      <c r="AF65" s="318"/>
      <c r="AG65" s="318"/>
      <c r="AH65" s="318"/>
      <c r="AI65" s="318"/>
      <c r="AJ65" s="318"/>
      <c r="AK65" s="318"/>
      <c r="AL65" s="318"/>
      <c r="AM65" s="318"/>
      <c r="AN65" s="318"/>
      <c r="AO65" s="318"/>
      <c r="AP65" s="318"/>
      <c r="AQ65" s="318"/>
      <c r="AR65" s="318"/>
      <c r="AS65" s="318"/>
      <c r="AT65" s="318"/>
      <c r="AU65" s="318"/>
      <c r="AV65" s="318"/>
      <c r="AW65" s="318"/>
      <c r="AX65" s="318"/>
      <c r="AY65" s="318"/>
      <c r="AZ65" s="318"/>
      <c r="BA65" s="318"/>
      <c r="BB65" s="318"/>
      <c r="BC65" s="318"/>
      <c r="BD65" s="318"/>
      <c r="BE65" s="318"/>
      <c r="BF65" s="318"/>
      <c r="BG65" s="318"/>
      <c r="BH65" s="318"/>
      <c r="BI65" s="318"/>
      <c r="BJ65" s="318"/>
      <c r="BK65" s="318"/>
      <c r="BL65" s="318"/>
      <c r="BM65" s="318"/>
      <c r="BN65" s="318"/>
      <c r="BO65" s="318"/>
      <c r="BP65" s="318"/>
      <c r="BQ65" s="318"/>
      <c r="BR65" s="318"/>
      <c r="BS65" s="318"/>
      <c r="BT65" s="318"/>
      <c r="BU65" s="318"/>
      <c r="BV65" s="318"/>
      <c r="BW65" s="318"/>
      <c r="BX65" s="318"/>
      <c r="BY65" s="318"/>
      <c r="BZ65" s="318"/>
      <c r="CA65" s="318"/>
      <c r="CB65" s="318"/>
      <c r="CC65" s="318"/>
      <c r="CD65" s="318"/>
      <c r="CE65" s="318"/>
      <c r="CF65" s="318"/>
      <c r="CG65" s="318"/>
      <c r="CH65" s="318"/>
      <c r="CI65" s="318"/>
      <c r="CJ65" s="318"/>
      <c r="CK65" s="318"/>
      <c r="CL65" s="318"/>
      <c r="CM65" s="318"/>
      <c r="CN65" s="318"/>
      <c r="CO65" s="318"/>
      <c r="CP65" s="318"/>
      <c r="CQ65" s="318"/>
      <c r="CR65" s="318"/>
      <c r="CS65" s="318"/>
      <c r="CT65" s="318"/>
      <c r="CU65" s="318"/>
      <c r="CV65" s="318"/>
      <c r="CW65" s="318"/>
      <c r="CX65" s="318"/>
      <c r="CY65" s="318"/>
      <c r="CZ65" s="318"/>
      <c r="DA65" s="318"/>
      <c r="DB65" s="318"/>
      <c r="DC65" s="318"/>
      <c r="DD65" s="318"/>
      <c r="DE65" s="318"/>
      <c r="DF65" s="318"/>
      <c r="DG65" s="318"/>
      <c r="DH65" s="318"/>
      <c r="DI65" s="318"/>
      <c r="DJ65" s="318"/>
      <c r="DK65" s="318"/>
      <c r="DL65" s="318"/>
      <c r="DM65" s="318"/>
      <c r="DN65" s="318"/>
      <c r="DO65" s="318"/>
      <c r="DP65" s="318"/>
      <c r="DQ65" s="318"/>
      <c r="DR65" s="318"/>
      <c r="DS65" s="318"/>
      <c r="DT65" s="318"/>
      <c r="DU65" s="318"/>
      <c r="DV65" s="318"/>
      <c r="DW65" s="318"/>
      <c r="DX65" s="318"/>
      <c r="DY65" s="318"/>
      <c r="DZ65" s="318"/>
      <c r="EA65" s="318"/>
      <c r="EB65" s="318"/>
      <c r="EC65" s="318"/>
      <c r="ED65" s="318"/>
      <c r="EE65" s="318"/>
      <c r="EF65" s="318"/>
      <c r="EG65" s="318"/>
      <c r="EH65" s="318"/>
      <c r="EI65" s="318"/>
      <c r="EJ65" s="318"/>
      <c r="EK65" s="318"/>
      <c r="EL65" s="318"/>
      <c r="EM65" s="318"/>
      <c r="EN65" s="318"/>
      <c r="EO65" s="318"/>
      <c r="EP65" s="318"/>
      <c r="EQ65" s="318"/>
      <c r="ER65" s="318"/>
      <c r="ES65" s="318"/>
      <c r="ET65" s="318"/>
      <c r="EU65" s="318"/>
      <c r="EV65" s="318"/>
      <c r="EW65" s="318"/>
      <c r="EX65" s="318"/>
      <c r="EY65" s="318"/>
      <c r="EZ65" s="318"/>
      <c r="FA65" s="318"/>
      <c r="FB65" s="318"/>
      <c r="FC65" s="318"/>
      <c r="FD65" s="318"/>
      <c r="FE65" s="318"/>
      <c r="FF65" s="318"/>
      <c r="FG65" s="318"/>
      <c r="FH65" s="318"/>
      <c r="FI65" s="318"/>
      <c r="FJ65" s="318"/>
      <c r="FK65" s="318"/>
      <c r="FL65" s="318"/>
      <c r="FM65" s="318"/>
      <c r="FN65" s="318"/>
      <c r="FO65" s="318"/>
      <c r="FP65" s="318"/>
      <c r="FQ65" s="318"/>
      <c r="FR65" s="318"/>
      <c r="FS65" s="318"/>
      <c r="FT65" s="318"/>
      <c r="FU65" s="318"/>
      <c r="FV65" s="318"/>
      <c r="FW65" s="318"/>
      <c r="FX65" s="318"/>
      <c r="FY65" s="318"/>
      <c r="FZ65" s="318"/>
      <c r="GA65" s="318"/>
      <c r="GB65" s="318"/>
      <c r="GC65" s="318"/>
      <c r="GD65" s="318"/>
      <c r="GE65" s="318"/>
      <c r="GF65" s="318"/>
      <c r="GG65" s="318"/>
      <c r="GH65" s="318"/>
      <c r="GI65" s="318"/>
      <c r="GJ65" s="318"/>
      <c r="GK65" s="318"/>
      <c r="GL65" s="318"/>
      <c r="GM65" s="318"/>
      <c r="GN65" s="318"/>
      <c r="GO65" s="318"/>
      <c r="GP65" s="318"/>
      <c r="GQ65" s="318"/>
      <c r="GR65" s="318"/>
      <c r="GS65" s="318"/>
      <c r="GT65" s="318"/>
      <c r="GU65" s="318"/>
      <c r="GV65" s="318"/>
      <c r="GW65" s="318"/>
      <c r="GX65" s="318"/>
      <c r="GY65" s="318"/>
      <c r="GZ65" s="318"/>
      <c r="HA65" s="318"/>
      <c r="HB65" s="318"/>
      <c r="HC65" s="318"/>
      <c r="HD65" s="318"/>
      <c r="HE65" s="318"/>
      <c r="HF65" s="318"/>
      <c r="HG65" s="318"/>
      <c r="HH65" s="318"/>
      <c r="HI65" s="318"/>
      <c r="HJ65" s="318"/>
      <c r="HK65" s="318"/>
      <c r="HL65" s="318"/>
      <c r="HM65" s="318"/>
      <c r="HN65" s="318"/>
      <c r="HO65" s="318"/>
      <c r="HP65" s="318"/>
      <c r="HQ65" s="318"/>
      <c r="HR65" s="318"/>
      <c r="HS65" s="318"/>
      <c r="HT65" s="318"/>
      <c r="HU65" s="318"/>
      <c r="HV65" s="318"/>
      <c r="HW65" s="318"/>
      <c r="HX65" s="318"/>
      <c r="HY65" s="318"/>
      <c r="HZ65" s="318"/>
      <c r="IA65" s="318"/>
      <c r="IB65" s="318"/>
      <c r="IC65" s="318"/>
      <c r="ID65" s="318"/>
      <c r="IE65" s="318"/>
      <c r="IF65" s="318"/>
      <c r="IG65" s="318"/>
      <c r="IH65" s="318"/>
      <c r="II65" s="318"/>
      <c r="IJ65" s="318"/>
      <c r="IK65" s="318"/>
      <c r="IL65" s="318"/>
      <c r="IM65" s="318"/>
      <c r="IN65" s="318"/>
      <c r="IO65" s="318"/>
      <c r="IP65" s="318"/>
      <c r="IQ65" s="318"/>
      <c r="IR65" s="318"/>
      <c r="IS65" s="318"/>
      <c r="IT65" s="318"/>
      <c r="IU65" s="318"/>
      <c r="IV65" s="318"/>
      <c r="IW65" s="318"/>
      <c r="IX65" s="318"/>
      <c r="IY65" s="318"/>
      <c r="IZ65" s="318"/>
      <c r="JA65" s="318"/>
      <c r="JB65" s="318"/>
      <c r="JC65" s="318"/>
      <c r="JD65" s="318"/>
      <c r="JE65" s="318"/>
      <c r="JF65" s="318"/>
      <c r="JG65" s="318"/>
      <c r="JH65" s="318"/>
      <c r="JI65" s="318"/>
      <c r="JJ65" s="318"/>
      <c r="JK65" s="318"/>
      <c r="JL65" s="318"/>
      <c r="JM65" s="318"/>
      <c r="JN65" s="318"/>
      <c r="JO65" s="318"/>
      <c r="JP65" s="318"/>
      <c r="JQ65" s="318"/>
      <c r="JR65" s="318"/>
      <c r="JS65" s="318"/>
      <c r="JT65" s="318"/>
      <c r="JU65" s="318"/>
      <c r="JV65" s="318"/>
      <c r="JW65" s="318"/>
      <c r="JX65" s="318"/>
      <c r="JY65" s="318"/>
      <c r="JZ65" s="318"/>
      <c r="KA65" s="318"/>
      <c r="KB65" s="318"/>
      <c r="KC65" s="318"/>
      <c r="KD65" s="318"/>
      <c r="KE65" s="318"/>
      <c r="KF65" s="318"/>
      <c r="KG65" s="318"/>
      <c r="KH65" s="318"/>
      <c r="KI65" s="318"/>
      <c r="KJ65" s="318"/>
      <c r="KK65" s="318"/>
      <c r="KL65" s="318"/>
      <c r="KM65" s="318"/>
      <c r="KN65" s="318"/>
      <c r="KO65" s="318"/>
      <c r="KP65" s="318"/>
      <c r="KQ65" s="318"/>
      <c r="KR65" s="318"/>
      <c r="KS65" s="318"/>
      <c r="KT65" s="318"/>
      <c r="KU65" s="318"/>
      <c r="KV65" s="318"/>
      <c r="KW65" s="318"/>
      <c r="KX65" s="318"/>
      <c r="KY65" s="318"/>
      <c r="KZ65" s="318"/>
      <c r="LA65" s="318"/>
      <c r="LB65" s="318"/>
      <c r="LC65" s="318"/>
      <c r="LD65" s="318"/>
      <c r="LE65" s="318"/>
      <c r="LF65" s="318"/>
      <c r="LG65" s="318"/>
      <c r="LH65" s="318"/>
      <c r="LI65" s="318"/>
      <c r="LJ65" s="318"/>
      <c r="LK65" s="318"/>
      <c r="LL65" s="318"/>
      <c r="LM65" s="318"/>
      <c r="LN65" s="318"/>
      <c r="LO65" s="318"/>
      <c r="LP65" s="318"/>
      <c r="LQ65" s="318"/>
      <c r="LR65" s="318"/>
      <c r="LS65" s="318"/>
      <c r="LT65" s="318"/>
      <c r="LU65" s="318"/>
      <c r="LV65" s="318"/>
      <c r="LW65" s="318"/>
      <c r="LX65" s="318"/>
      <c r="LY65" s="318"/>
      <c r="LZ65" s="318"/>
      <c r="MA65" s="318"/>
      <c r="MB65" s="318"/>
      <c r="MC65" s="318"/>
      <c r="MD65" s="318"/>
      <c r="ME65" s="318"/>
      <c r="MF65" s="318"/>
      <c r="MG65" s="318"/>
      <c r="MH65" s="318"/>
      <c r="MI65" s="318"/>
      <c r="MJ65" s="318"/>
      <c r="MK65" s="318"/>
      <c r="ML65" s="318"/>
      <c r="MM65" s="318"/>
      <c r="MN65" s="318"/>
      <c r="MO65" s="318"/>
      <c r="MP65" s="318"/>
      <c r="MQ65" s="318"/>
      <c r="MR65" s="318"/>
      <c r="MS65" s="318"/>
      <c r="MT65" s="318"/>
      <c r="MU65" s="318"/>
      <c r="MV65" s="318"/>
      <c r="MW65" s="318"/>
      <c r="MX65" s="318"/>
      <c r="MY65" s="318"/>
      <c r="MZ65" s="318"/>
      <c r="NA65" s="318"/>
      <c r="NB65" s="318"/>
      <c r="NC65" s="318"/>
      <c r="ND65" s="318"/>
      <c r="NE65" s="318"/>
      <c r="NF65" s="318"/>
      <c r="NG65" s="318"/>
      <c r="NH65" s="318"/>
      <c r="NI65" s="318"/>
      <c r="NJ65" s="318"/>
      <c r="NK65" s="318"/>
      <c r="NL65" s="318"/>
      <c r="NM65" s="318"/>
      <c r="NN65" s="318"/>
      <c r="NO65" s="318"/>
      <c r="NP65" s="318"/>
      <c r="NQ65" s="318"/>
      <c r="NR65" s="318"/>
      <c r="NS65" s="318"/>
      <c r="NT65" s="318"/>
      <c r="NU65" s="318"/>
      <c r="NV65" s="318"/>
      <c r="NW65" s="318"/>
      <c r="NX65" s="318"/>
      <c r="NY65" s="318"/>
      <c r="NZ65" s="318"/>
      <c r="OA65" s="318"/>
      <c r="OB65" s="318"/>
      <c r="OC65" s="318"/>
      <c r="OD65" s="318"/>
      <c r="OE65" s="318"/>
      <c r="OF65" s="318"/>
      <c r="OG65" s="318"/>
      <c r="OH65" s="318"/>
      <c r="OI65" s="318"/>
      <c r="OJ65" s="318"/>
      <c r="OK65" s="318"/>
      <c r="OL65" s="318"/>
      <c r="OM65" s="318"/>
      <c r="ON65" s="318"/>
      <c r="OO65" s="318"/>
      <c r="OP65" s="318"/>
      <c r="OQ65" s="318"/>
      <c r="OR65" s="318"/>
      <c r="OS65" s="318"/>
      <c r="OT65" s="318"/>
      <c r="OU65" s="318"/>
      <c r="OV65" s="318"/>
      <c r="OW65" s="318"/>
      <c r="OX65" s="318"/>
      <c r="OY65" s="318"/>
      <c r="OZ65" s="318"/>
      <c r="PA65" s="318"/>
      <c r="PB65" s="318"/>
      <c r="PC65" s="318"/>
      <c r="PD65" s="318"/>
      <c r="PE65" s="318"/>
      <c r="PF65" s="318"/>
      <c r="PG65" s="318"/>
      <c r="PH65" s="318"/>
      <c r="PI65" s="318"/>
      <c r="PJ65" s="318"/>
      <c r="PK65" s="318"/>
      <c r="PL65" s="318"/>
      <c r="PM65" s="318"/>
      <c r="PN65" s="318"/>
      <c r="PO65" s="318"/>
      <c r="PP65" s="318"/>
      <c r="PQ65" s="318"/>
      <c r="PR65" s="318"/>
      <c r="PS65" s="318"/>
      <c r="PT65" s="318"/>
      <c r="PU65" s="318"/>
      <c r="PV65" s="318"/>
      <c r="PW65" s="318"/>
      <c r="PX65" s="318"/>
      <c r="PY65" s="318"/>
      <c r="PZ65" s="318"/>
      <c r="QA65" s="318"/>
      <c r="QB65" s="318"/>
      <c r="QC65" s="318"/>
      <c r="QD65" s="318"/>
      <c r="QE65" s="318"/>
      <c r="QF65" s="318"/>
      <c r="QG65" s="318"/>
      <c r="QH65" s="318"/>
      <c r="QI65" s="318"/>
      <c r="QJ65" s="318"/>
      <c r="QK65" s="318"/>
      <c r="QL65" s="318"/>
      <c r="QM65" s="318"/>
      <c r="QN65" s="318"/>
      <c r="QO65" s="318"/>
      <c r="QP65" s="318"/>
      <c r="QQ65" s="318"/>
      <c r="QR65" s="318"/>
      <c r="QS65" s="318"/>
      <c r="QT65" s="318"/>
      <c r="QU65" s="318"/>
      <c r="QV65" s="318"/>
      <c r="QW65" s="318"/>
      <c r="QX65" s="318"/>
      <c r="QY65" s="318"/>
      <c r="QZ65" s="318"/>
      <c r="RA65" s="318"/>
      <c r="RB65" s="318"/>
      <c r="RC65" s="318"/>
      <c r="RD65" s="318"/>
      <c r="RE65" s="318"/>
      <c r="RF65" s="318"/>
      <c r="RG65" s="318"/>
      <c r="RH65" s="318"/>
      <c r="RI65" s="318"/>
      <c r="RJ65" s="318"/>
      <c r="RK65" s="318"/>
      <c r="RL65" s="318"/>
      <c r="RM65" s="318"/>
      <c r="RN65" s="318"/>
      <c r="RO65" s="318"/>
      <c r="RP65" s="318"/>
      <c r="RQ65" s="318"/>
      <c r="RR65" s="318"/>
      <c r="RS65" s="318"/>
      <c r="RT65" s="318"/>
      <c r="RU65" s="318"/>
      <c r="RV65" s="318"/>
      <c r="RW65" s="318"/>
      <c r="RX65" s="318"/>
      <c r="RY65" s="318"/>
      <c r="RZ65" s="318"/>
      <c r="SA65" s="318"/>
      <c r="SB65" s="318"/>
      <c r="SC65" s="318"/>
      <c r="SD65" s="318"/>
      <c r="SE65" s="318"/>
      <c r="SF65" s="318"/>
      <c r="SG65" s="318"/>
      <c r="SH65" s="318"/>
      <c r="SI65" s="318"/>
      <c r="SJ65" s="318"/>
      <c r="SK65" s="318"/>
      <c r="SL65" s="318"/>
      <c r="SM65" s="318"/>
      <c r="SN65" s="318"/>
      <c r="SO65" s="318"/>
      <c r="SP65" s="318"/>
      <c r="SQ65" s="318"/>
      <c r="SR65" s="318"/>
      <c r="SS65" s="318"/>
      <c r="ST65" s="318"/>
      <c r="SU65" s="318"/>
      <c r="SV65" s="318"/>
      <c r="SW65" s="318"/>
      <c r="SX65" s="318"/>
      <c r="SY65" s="318"/>
      <c r="SZ65" s="318"/>
      <c r="TA65" s="318"/>
      <c r="TB65" s="318"/>
      <c r="TC65" s="318"/>
      <c r="TD65" s="318"/>
      <c r="TE65" s="318"/>
      <c r="TF65" s="318"/>
      <c r="TG65" s="318"/>
      <c r="TH65" s="318"/>
      <c r="TI65" s="318"/>
      <c r="TJ65" s="318"/>
      <c r="TK65" s="318"/>
      <c r="TL65" s="318"/>
      <c r="TM65" s="318"/>
      <c r="TN65" s="318"/>
      <c r="TO65" s="318"/>
      <c r="TP65" s="318"/>
      <c r="TQ65" s="318"/>
      <c r="TR65" s="318"/>
      <c r="TS65" s="318"/>
      <c r="TT65" s="318"/>
      <c r="TU65" s="318"/>
      <c r="TV65" s="318"/>
      <c r="TW65" s="318"/>
      <c r="TX65" s="318"/>
      <c r="TY65" s="318"/>
      <c r="TZ65" s="318"/>
      <c r="UA65" s="318"/>
      <c r="UB65" s="318"/>
      <c r="UC65" s="318"/>
      <c r="UD65" s="318"/>
      <c r="UE65" s="318"/>
      <c r="UF65" s="318"/>
      <c r="UG65" s="318"/>
      <c r="UH65" s="318"/>
      <c r="UI65" s="318"/>
      <c r="UJ65" s="318"/>
      <c r="UK65" s="318"/>
      <c r="UL65" s="318"/>
      <c r="UM65" s="318"/>
      <c r="UN65" s="318"/>
      <c r="UO65" s="318"/>
      <c r="UP65" s="318"/>
      <c r="UQ65" s="318"/>
      <c r="UR65" s="318"/>
      <c r="US65" s="318"/>
      <c r="UT65" s="318"/>
      <c r="UU65" s="318"/>
      <c r="UV65" s="318"/>
      <c r="UW65" s="318"/>
      <c r="UX65" s="318"/>
      <c r="UY65" s="318"/>
      <c r="UZ65" s="318"/>
      <c r="VA65" s="318"/>
      <c r="VB65" s="318"/>
      <c r="VC65" s="318"/>
      <c r="VD65" s="318"/>
      <c r="VE65" s="318"/>
      <c r="VF65" s="318"/>
      <c r="VG65" s="318"/>
      <c r="VH65" s="318"/>
      <c r="VI65" s="318"/>
      <c r="VJ65" s="318"/>
      <c r="VK65" s="318"/>
      <c r="VL65" s="318"/>
      <c r="VM65" s="318"/>
      <c r="VN65" s="318"/>
      <c r="VO65" s="318"/>
      <c r="VP65" s="318"/>
      <c r="VQ65" s="318"/>
      <c r="VR65" s="318"/>
      <c r="VS65" s="318"/>
      <c r="VT65" s="318"/>
      <c r="VU65" s="318"/>
      <c r="VV65" s="318"/>
      <c r="VW65" s="318"/>
      <c r="VX65" s="318"/>
      <c r="VY65" s="318"/>
      <c r="VZ65" s="318"/>
      <c r="WA65" s="318"/>
      <c r="WB65" s="318"/>
      <c r="WC65" s="318"/>
      <c r="WD65" s="318"/>
      <c r="WE65" s="318"/>
      <c r="WF65" s="318"/>
      <c r="WG65" s="318"/>
      <c r="WH65" s="318"/>
      <c r="WI65" s="318"/>
      <c r="WJ65" s="318"/>
      <c r="WK65" s="318"/>
      <c r="WL65" s="318"/>
      <c r="WM65" s="318"/>
      <c r="WN65" s="318"/>
      <c r="WO65" s="318"/>
      <c r="WP65" s="318"/>
      <c r="WQ65" s="318"/>
      <c r="WR65" s="318"/>
      <c r="WS65" s="318"/>
      <c r="WT65" s="318"/>
      <c r="WU65" s="318"/>
      <c r="WV65" s="318"/>
      <c r="WW65" s="318"/>
      <c r="WX65" s="318"/>
      <c r="WY65" s="318"/>
      <c r="WZ65" s="318"/>
      <c r="XA65" s="318"/>
      <c r="XB65" s="318"/>
      <c r="XC65" s="318"/>
      <c r="XD65" s="318"/>
      <c r="XE65" s="318"/>
      <c r="XF65" s="318"/>
      <c r="XG65" s="318"/>
      <c r="XH65" s="318"/>
      <c r="XI65" s="318"/>
      <c r="XJ65" s="318"/>
      <c r="XK65" s="318"/>
      <c r="XL65" s="318"/>
      <c r="XM65" s="318"/>
      <c r="XN65" s="318"/>
      <c r="XO65" s="318"/>
      <c r="XP65" s="318"/>
      <c r="XQ65" s="318"/>
      <c r="XR65" s="318"/>
      <c r="XS65" s="318"/>
      <c r="XT65" s="318"/>
      <c r="XU65" s="318"/>
      <c r="XV65" s="318"/>
      <c r="XW65" s="318"/>
      <c r="XX65" s="318"/>
      <c r="XY65" s="318"/>
      <c r="XZ65" s="318"/>
      <c r="YA65" s="318"/>
      <c r="YB65" s="318"/>
      <c r="YC65" s="318"/>
      <c r="YD65" s="318"/>
      <c r="YE65" s="318"/>
      <c r="YF65" s="318"/>
      <c r="YG65" s="318"/>
      <c r="YH65" s="318"/>
      <c r="YI65" s="318"/>
      <c r="YJ65" s="318"/>
      <c r="YK65" s="318"/>
      <c r="YL65" s="318"/>
      <c r="YM65" s="318"/>
      <c r="YN65" s="318"/>
      <c r="YO65" s="318"/>
      <c r="YP65" s="318"/>
      <c r="YQ65" s="318"/>
      <c r="YR65" s="318"/>
      <c r="YS65" s="318"/>
      <c r="YT65" s="318"/>
      <c r="YU65" s="318"/>
      <c r="YV65" s="318"/>
      <c r="YW65" s="318"/>
      <c r="YX65" s="318"/>
      <c r="YY65" s="318"/>
      <c r="YZ65" s="318"/>
      <c r="ZA65" s="318"/>
      <c r="ZB65" s="318"/>
      <c r="ZC65" s="318"/>
      <c r="ZD65" s="318"/>
      <c r="ZE65" s="318"/>
      <c r="ZF65" s="318"/>
      <c r="ZG65" s="318"/>
      <c r="ZH65" s="318"/>
      <c r="ZI65" s="318"/>
      <c r="ZJ65" s="318"/>
      <c r="ZK65" s="318"/>
      <c r="ZL65" s="318"/>
      <c r="ZM65" s="318"/>
      <c r="ZN65" s="318"/>
      <c r="ZO65" s="318"/>
      <c r="ZP65" s="318"/>
      <c r="ZQ65" s="318"/>
      <c r="ZR65" s="318"/>
      <c r="ZS65" s="318"/>
      <c r="ZT65" s="318"/>
      <c r="ZU65" s="318"/>
      <c r="ZV65" s="318"/>
      <c r="ZW65" s="318"/>
      <c r="ZX65" s="318"/>
      <c r="ZY65" s="318"/>
      <c r="ZZ65" s="318"/>
      <c r="AAA65" s="318"/>
      <c r="AAB65" s="318"/>
      <c r="AAC65" s="318"/>
      <c r="AAD65" s="318"/>
      <c r="AAE65" s="318"/>
      <c r="AAF65" s="318"/>
      <c r="AAG65" s="318"/>
      <c r="AAH65" s="318"/>
      <c r="AAI65" s="318"/>
      <c r="AAJ65" s="318"/>
      <c r="AAK65" s="318"/>
      <c r="AAL65" s="318"/>
      <c r="AAM65" s="318"/>
      <c r="AAN65" s="318"/>
      <c r="AAO65" s="318"/>
      <c r="AAP65" s="318"/>
      <c r="AAQ65" s="318"/>
      <c r="AAR65" s="318"/>
      <c r="AAS65" s="318"/>
      <c r="AAT65" s="318"/>
      <c r="AAU65" s="318"/>
      <c r="AAV65" s="318"/>
      <c r="AAW65" s="318"/>
      <c r="AAX65" s="318"/>
      <c r="AAY65" s="318"/>
      <c r="AAZ65" s="318"/>
      <c r="ABA65" s="318"/>
      <c r="ABB65" s="318"/>
      <c r="ABC65" s="318"/>
      <c r="ABD65" s="318"/>
      <c r="ABE65" s="318"/>
      <c r="ABF65" s="318"/>
      <c r="ABG65" s="318"/>
      <c r="ABH65" s="318"/>
      <c r="ABI65" s="318"/>
      <c r="ABJ65" s="318"/>
      <c r="ABK65" s="318"/>
      <c r="ABL65" s="318"/>
      <c r="ABM65" s="318"/>
      <c r="ABN65" s="318"/>
      <c r="ABO65" s="318"/>
      <c r="ABP65" s="318"/>
      <c r="ABQ65" s="318"/>
      <c r="ABR65" s="318"/>
      <c r="ABS65" s="318"/>
      <c r="ABT65" s="318"/>
      <c r="ABU65" s="318"/>
      <c r="ABV65" s="318"/>
      <c r="ABW65" s="318"/>
      <c r="ABX65" s="318"/>
      <c r="ABY65" s="318"/>
      <c r="ABZ65" s="318"/>
      <c r="ACA65" s="318"/>
      <c r="ACB65" s="318"/>
      <c r="ACC65" s="318"/>
      <c r="ACD65" s="318"/>
      <c r="ACE65" s="318"/>
      <c r="ACF65" s="318"/>
      <c r="ACG65" s="318"/>
      <c r="ACH65" s="318"/>
      <c r="ACI65" s="318"/>
      <c r="ACJ65" s="318"/>
      <c r="ACK65" s="318"/>
      <c r="ACL65" s="318"/>
      <c r="ACM65" s="318"/>
      <c r="ACN65" s="318"/>
      <c r="ACO65" s="318"/>
      <c r="ACP65" s="318"/>
      <c r="ACQ65" s="318"/>
      <c r="ACR65" s="318"/>
      <c r="ACS65" s="318"/>
      <c r="ACT65" s="318"/>
      <c r="ACU65" s="318"/>
      <c r="ACV65" s="318"/>
      <c r="ACW65" s="318"/>
      <c r="ACX65" s="318"/>
      <c r="ACY65" s="318"/>
      <c r="ACZ65" s="318"/>
      <c r="ADA65" s="318"/>
      <c r="ADB65" s="318"/>
      <c r="ADC65" s="318"/>
      <c r="ADD65" s="318"/>
      <c r="ADE65" s="318"/>
      <c r="ADF65" s="318"/>
      <c r="ADG65" s="318"/>
      <c r="ADH65" s="318"/>
      <c r="ADI65" s="318"/>
      <c r="ADJ65" s="318"/>
      <c r="ADK65" s="318"/>
      <c r="ADL65" s="318"/>
      <c r="ADM65" s="318"/>
      <c r="ADN65" s="318"/>
      <c r="ADO65" s="318"/>
      <c r="ADP65" s="318"/>
      <c r="ADQ65" s="318"/>
      <c r="ADR65" s="318"/>
      <c r="ADS65" s="318"/>
      <c r="ADT65" s="318"/>
      <c r="ADU65" s="318"/>
      <c r="ADV65" s="318"/>
      <c r="ADW65" s="318"/>
      <c r="ADX65" s="318"/>
      <c r="ADY65" s="318"/>
      <c r="ADZ65" s="318"/>
      <c r="AEA65" s="318"/>
      <c r="AEB65" s="318"/>
      <c r="AEC65" s="318"/>
      <c r="AED65" s="318"/>
      <c r="AEE65" s="318"/>
      <c r="AEF65" s="318"/>
      <c r="AEG65" s="318"/>
      <c r="AEH65" s="318"/>
      <c r="AEI65" s="318"/>
      <c r="AEJ65" s="318"/>
      <c r="AEK65" s="318"/>
      <c r="AEL65" s="318"/>
      <c r="AEM65" s="318"/>
      <c r="AEN65" s="318"/>
      <c r="AEO65" s="318"/>
      <c r="AEP65" s="318"/>
      <c r="AEQ65" s="318"/>
      <c r="AER65" s="318"/>
      <c r="AES65" s="318"/>
      <c r="AET65" s="318"/>
      <c r="AEU65" s="318"/>
      <c r="AEV65" s="318"/>
      <c r="AEW65" s="318"/>
      <c r="AEX65" s="318"/>
      <c r="AEY65" s="318"/>
      <c r="AEZ65" s="318"/>
      <c r="AFA65" s="318"/>
      <c r="AFB65" s="318"/>
      <c r="AFC65" s="318"/>
      <c r="AFD65" s="318"/>
      <c r="AFE65" s="318"/>
      <c r="AFF65" s="318"/>
      <c r="AFG65" s="318"/>
      <c r="AFH65" s="318"/>
      <c r="AFI65" s="318"/>
      <c r="AFJ65" s="318"/>
      <c r="AFK65" s="318"/>
      <c r="AFL65" s="318"/>
      <c r="AFM65" s="318"/>
      <c r="AFN65" s="318"/>
      <c r="AFO65" s="318"/>
      <c r="AFP65" s="318"/>
      <c r="AFQ65" s="318"/>
      <c r="AFR65" s="318"/>
      <c r="AFS65" s="318"/>
      <c r="AFT65" s="318"/>
      <c r="AFU65" s="318"/>
      <c r="AFV65" s="318"/>
      <c r="AFW65" s="318"/>
      <c r="AFX65" s="318"/>
      <c r="AFY65" s="318"/>
      <c r="AFZ65" s="318"/>
      <c r="AGA65" s="318"/>
      <c r="AGB65" s="318"/>
      <c r="AGC65" s="318"/>
      <c r="AGD65" s="318"/>
      <c r="AGE65" s="318"/>
      <c r="AGF65" s="318"/>
      <c r="AGG65" s="318"/>
      <c r="AGH65" s="318"/>
      <c r="AGI65" s="318"/>
      <c r="AGJ65" s="318"/>
      <c r="AGK65" s="318"/>
      <c r="AGL65" s="318"/>
      <c r="AGM65" s="318"/>
      <c r="AGN65" s="318"/>
      <c r="AGO65" s="318"/>
      <c r="AGP65" s="318"/>
      <c r="AGQ65" s="318"/>
      <c r="AGR65" s="318"/>
      <c r="AGS65" s="318"/>
      <c r="AGT65" s="318"/>
      <c r="AGU65" s="318"/>
      <c r="AGV65" s="318"/>
      <c r="AGW65" s="318"/>
      <c r="AGX65" s="318"/>
      <c r="AGY65" s="318"/>
      <c r="AGZ65" s="318"/>
      <c r="AHA65" s="318"/>
      <c r="AHB65" s="318"/>
      <c r="AHC65" s="318"/>
      <c r="AHD65" s="318"/>
      <c r="AHE65" s="318"/>
      <c r="AHF65" s="318"/>
      <c r="AHG65" s="318"/>
      <c r="AHH65" s="318"/>
      <c r="AHI65" s="318"/>
      <c r="AHJ65" s="318"/>
      <c r="AHK65" s="318"/>
      <c r="AHL65" s="318"/>
      <c r="AHM65" s="318"/>
      <c r="AHN65" s="318"/>
      <c r="AHO65" s="318"/>
      <c r="AHP65" s="318"/>
      <c r="AHQ65" s="318"/>
      <c r="AHR65" s="318"/>
      <c r="AHS65" s="318"/>
      <c r="AHT65" s="318"/>
      <c r="AHU65" s="318"/>
      <c r="AHV65" s="318"/>
      <c r="AHW65" s="318"/>
      <c r="AHX65" s="318"/>
      <c r="AHY65" s="318"/>
      <c r="AHZ65" s="318"/>
      <c r="AIA65" s="318"/>
      <c r="AIB65" s="318"/>
      <c r="AIC65" s="318"/>
      <c r="AID65" s="318"/>
      <c r="AIE65" s="318"/>
      <c r="AIF65" s="318"/>
      <c r="AIG65" s="318"/>
      <c r="AIH65" s="318"/>
      <c r="AII65" s="318"/>
      <c r="AIJ65" s="318"/>
      <c r="AIK65" s="318"/>
      <c r="AIL65" s="318"/>
      <c r="AIM65" s="318"/>
      <c r="AIN65" s="318"/>
      <c r="AIO65" s="318"/>
      <c r="AIP65" s="318"/>
      <c r="AIQ65" s="318"/>
      <c r="AIR65" s="318"/>
      <c r="AIS65" s="318"/>
      <c r="AIT65" s="318"/>
      <c r="AIU65" s="318"/>
      <c r="AIV65" s="318"/>
      <c r="AIW65" s="318"/>
      <c r="AIX65" s="318"/>
      <c r="AIY65" s="318"/>
      <c r="AIZ65" s="318"/>
      <c r="AJA65" s="318"/>
      <c r="AJB65" s="318"/>
      <c r="AJC65" s="318"/>
      <c r="AJD65" s="318"/>
      <c r="AJE65" s="318"/>
      <c r="AJF65" s="318"/>
      <c r="AJG65" s="318"/>
      <c r="AJH65" s="318"/>
      <c r="AJI65" s="318"/>
      <c r="AJJ65" s="318"/>
      <c r="AJK65" s="318"/>
      <c r="AJL65" s="318"/>
      <c r="AJM65" s="318"/>
      <c r="AJN65" s="318"/>
      <c r="AJO65" s="318"/>
      <c r="AJP65" s="318"/>
      <c r="AJQ65" s="318"/>
      <c r="AJR65" s="318"/>
      <c r="AJS65" s="318"/>
      <c r="AJT65" s="318"/>
      <c r="AJU65" s="318"/>
      <c r="AJV65" s="318"/>
      <c r="AJW65" s="318"/>
      <c r="AJX65" s="318"/>
      <c r="AJY65" s="318"/>
      <c r="AJZ65" s="318"/>
      <c r="AKA65" s="318"/>
      <c r="AKB65" s="318"/>
      <c r="AKC65" s="318"/>
      <c r="AKD65" s="318"/>
      <c r="AKE65" s="318"/>
      <c r="AKF65" s="318"/>
      <c r="AKG65" s="318"/>
      <c r="AKH65" s="318"/>
      <c r="AKI65" s="318"/>
      <c r="AKJ65" s="318"/>
      <c r="AKK65" s="318"/>
      <c r="AKL65" s="318"/>
      <c r="AKM65" s="318"/>
      <c r="AKN65" s="318"/>
      <c r="AKO65" s="318"/>
      <c r="AKP65" s="318"/>
      <c r="AKQ65" s="318"/>
      <c r="AKR65" s="318"/>
      <c r="AKS65" s="318"/>
      <c r="AKT65" s="318"/>
      <c r="AKU65" s="318"/>
      <c r="AKV65" s="318"/>
      <c r="AKW65" s="318"/>
      <c r="AKX65" s="318"/>
      <c r="AKY65" s="318"/>
      <c r="AKZ65" s="318"/>
      <c r="ALA65" s="318"/>
      <c r="ALB65" s="318"/>
      <c r="ALC65" s="318"/>
      <c r="ALD65" s="318"/>
      <c r="ALE65" s="318"/>
      <c r="ALF65" s="318"/>
      <c r="ALG65" s="318"/>
      <c r="ALH65" s="318"/>
      <c r="ALI65" s="318"/>
      <c r="ALJ65" s="318"/>
      <c r="ALK65" s="318"/>
      <c r="ALL65" s="318"/>
      <c r="ALM65" s="318"/>
      <c r="ALN65" s="318"/>
      <c r="ALO65" s="318"/>
      <c r="ALP65" s="318"/>
      <c r="ALQ65" s="318"/>
      <c r="ALR65" s="318"/>
      <c r="ALS65" s="318"/>
      <c r="ALT65" s="318"/>
      <c r="ALU65" s="318"/>
      <c r="ALV65" s="318"/>
      <c r="ALW65" s="318"/>
    </row>
    <row r="66" spans="1:1011" s="321" customFormat="1" ht="30">
      <c r="A66" s="339" t="s">
        <v>1579</v>
      </c>
      <c r="B66" s="353"/>
      <c r="C66" s="353"/>
      <c r="D66" s="354">
        <f>ROUND(B66+C66,0)</f>
        <v>0</v>
      </c>
      <c r="E66" s="341" t="e">
        <f t="shared" si="5"/>
        <v>#DIV/0!</v>
      </c>
      <c r="F66" s="468"/>
      <c r="G66" s="468"/>
      <c r="H66" s="318"/>
      <c r="I66" s="339" t="s">
        <v>1579</v>
      </c>
      <c r="J66" s="355"/>
      <c r="K66" s="341" t="e">
        <f t="shared" si="3"/>
        <v>#DIV/0!</v>
      </c>
      <c r="L66" s="468"/>
      <c r="M66" s="468"/>
      <c r="O66" s="329" t="s">
        <v>1581</v>
      </c>
      <c r="P66" s="467" t="e">
        <f>IF(ROUND(P64,0)&lt;&gt;T39,"plan de financement PLS non équilibré", "OK")</f>
        <v>#DIV/0!</v>
      </c>
      <c r="Q66" s="467"/>
      <c r="R66" s="318"/>
      <c r="W66" s="318"/>
      <c r="X66" s="318"/>
      <c r="Y66" s="318"/>
      <c r="Z66" s="318"/>
      <c r="AA66" s="318"/>
      <c r="AB66" s="318"/>
      <c r="AC66" s="318"/>
      <c r="AD66" s="318"/>
      <c r="AE66" s="318"/>
      <c r="AF66" s="318"/>
      <c r="AG66" s="318"/>
      <c r="AH66" s="318"/>
      <c r="AI66" s="318"/>
      <c r="AJ66" s="318"/>
      <c r="AK66" s="318"/>
      <c r="AL66" s="318"/>
      <c r="AM66" s="318"/>
      <c r="AN66" s="318"/>
      <c r="AO66" s="318"/>
      <c r="AP66" s="318"/>
      <c r="AQ66" s="318"/>
      <c r="AR66" s="318"/>
      <c r="AS66" s="318"/>
      <c r="AT66" s="318"/>
      <c r="AU66" s="318"/>
      <c r="AV66" s="318"/>
      <c r="AW66" s="318"/>
      <c r="AX66" s="318"/>
      <c r="AY66" s="318"/>
      <c r="AZ66" s="318"/>
      <c r="BA66" s="318"/>
      <c r="BB66" s="318"/>
      <c r="BC66" s="318"/>
      <c r="BD66" s="318"/>
      <c r="BE66" s="318"/>
      <c r="BF66" s="318"/>
      <c r="BG66" s="318"/>
      <c r="BH66" s="318"/>
      <c r="BI66" s="318"/>
      <c r="BJ66" s="318"/>
      <c r="BK66" s="318"/>
      <c r="BL66" s="318"/>
      <c r="BM66" s="318"/>
      <c r="BN66" s="318"/>
      <c r="BO66" s="318"/>
      <c r="BP66" s="318"/>
      <c r="BQ66" s="318"/>
      <c r="BR66" s="318"/>
      <c r="BS66" s="318"/>
      <c r="BT66" s="318"/>
      <c r="BU66" s="318"/>
      <c r="BV66" s="318"/>
      <c r="BW66" s="318"/>
      <c r="BX66" s="318"/>
      <c r="BY66" s="318"/>
      <c r="BZ66" s="318"/>
      <c r="CA66" s="318"/>
      <c r="CB66" s="318"/>
      <c r="CC66" s="318"/>
      <c r="CD66" s="318"/>
      <c r="CE66" s="318"/>
      <c r="CF66" s="318"/>
      <c r="CG66" s="318"/>
      <c r="CH66" s="318"/>
      <c r="CI66" s="318"/>
      <c r="CJ66" s="318"/>
      <c r="CK66" s="318"/>
      <c r="CL66" s="318"/>
      <c r="CM66" s="318"/>
      <c r="CN66" s="318"/>
      <c r="CO66" s="318"/>
      <c r="CP66" s="318"/>
      <c r="CQ66" s="318"/>
      <c r="CR66" s="318"/>
      <c r="CS66" s="318"/>
      <c r="CT66" s="318"/>
      <c r="CU66" s="318"/>
      <c r="CV66" s="318"/>
      <c r="CW66" s="318"/>
      <c r="CX66" s="318"/>
      <c r="CY66" s="318"/>
      <c r="CZ66" s="318"/>
      <c r="DA66" s="318"/>
      <c r="DB66" s="318"/>
      <c r="DC66" s="318"/>
      <c r="DD66" s="318"/>
      <c r="DE66" s="318"/>
      <c r="DF66" s="318"/>
      <c r="DG66" s="318"/>
      <c r="DH66" s="318"/>
      <c r="DI66" s="318"/>
      <c r="DJ66" s="318"/>
      <c r="DK66" s="318"/>
      <c r="DL66" s="318"/>
      <c r="DM66" s="318"/>
      <c r="DN66" s="318"/>
      <c r="DO66" s="318"/>
      <c r="DP66" s="318"/>
      <c r="DQ66" s="318"/>
      <c r="DR66" s="318"/>
      <c r="DS66" s="318"/>
      <c r="DT66" s="318"/>
      <c r="DU66" s="318"/>
      <c r="DV66" s="318"/>
      <c r="DW66" s="318"/>
      <c r="DX66" s="318"/>
      <c r="DY66" s="318"/>
      <c r="DZ66" s="318"/>
      <c r="EA66" s="318"/>
      <c r="EB66" s="318"/>
      <c r="EC66" s="318"/>
      <c r="ED66" s="318"/>
      <c r="EE66" s="318"/>
      <c r="EF66" s="318"/>
      <c r="EG66" s="318"/>
      <c r="EH66" s="318"/>
      <c r="EI66" s="318"/>
      <c r="EJ66" s="318"/>
      <c r="EK66" s="318"/>
      <c r="EL66" s="318"/>
      <c r="EM66" s="318"/>
      <c r="EN66" s="318"/>
      <c r="EO66" s="318"/>
      <c r="EP66" s="318"/>
      <c r="EQ66" s="318"/>
      <c r="ER66" s="318"/>
      <c r="ES66" s="318"/>
      <c r="ET66" s="318"/>
      <c r="EU66" s="318"/>
      <c r="EV66" s="318"/>
      <c r="EW66" s="318"/>
      <c r="EX66" s="318"/>
      <c r="EY66" s="318"/>
      <c r="EZ66" s="318"/>
      <c r="FA66" s="318"/>
      <c r="FB66" s="318"/>
      <c r="FC66" s="318"/>
      <c r="FD66" s="318"/>
      <c r="FE66" s="318"/>
      <c r="FF66" s="318"/>
      <c r="FG66" s="318"/>
      <c r="FH66" s="318"/>
      <c r="FI66" s="318"/>
      <c r="FJ66" s="318"/>
      <c r="FK66" s="318"/>
      <c r="FL66" s="318"/>
      <c r="FM66" s="318"/>
      <c r="FN66" s="318"/>
      <c r="FO66" s="318"/>
      <c r="FP66" s="318"/>
      <c r="FQ66" s="318"/>
      <c r="FR66" s="318"/>
      <c r="FS66" s="318"/>
      <c r="FT66" s="318"/>
      <c r="FU66" s="318"/>
      <c r="FV66" s="318"/>
      <c r="FW66" s="318"/>
      <c r="FX66" s="318"/>
      <c r="FY66" s="318"/>
      <c r="FZ66" s="318"/>
      <c r="GA66" s="318"/>
      <c r="GB66" s="318"/>
      <c r="GC66" s="318"/>
      <c r="GD66" s="318"/>
      <c r="GE66" s="318"/>
      <c r="GF66" s="318"/>
      <c r="GG66" s="318"/>
      <c r="GH66" s="318"/>
      <c r="GI66" s="318"/>
      <c r="GJ66" s="318"/>
      <c r="GK66" s="318"/>
      <c r="GL66" s="318"/>
      <c r="GM66" s="318"/>
      <c r="GN66" s="318"/>
      <c r="GO66" s="318"/>
      <c r="GP66" s="318"/>
      <c r="GQ66" s="318"/>
      <c r="GR66" s="318"/>
      <c r="GS66" s="318"/>
      <c r="GT66" s="318"/>
      <c r="GU66" s="318"/>
      <c r="GV66" s="318"/>
      <c r="GW66" s="318"/>
      <c r="GX66" s="318"/>
      <c r="GY66" s="318"/>
      <c r="GZ66" s="318"/>
      <c r="HA66" s="318"/>
      <c r="HB66" s="318"/>
      <c r="HC66" s="318"/>
      <c r="HD66" s="318"/>
      <c r="HE66" s="318"/>
      <c r="HF66" s="318"/>
      <c r="HG66" s="318"/>
      <c r="HH66" s="318"/>
      <c r="HI66" s="318"/>
      <c r="HJ66" s="318"/>
      <c r="HK66" s="318"/>
      <c r="HL66" s="318"/>
      <c r="HM66" s="318"/>
      <c r="HN66" s="318"/>
      <c r="HO66" s="318"/>
      <c r="HP66" s="318"/>
      <c r="HQ66" s="318"/>
      <c r="HR66" s="318"/>
      <c r="HS66" s="318"/>
      <c r="HT66" s="318"/>
      <c r="HU66" s="318"/>
      <c r="HV66" s="318"/>
      <c r="HW66" s="318"/>
      <c r="HX66" s="318"/>
      <c r="HY66" s="318"/>
      <c r="HZ66" s="318"/>
      <c r="IA66" s="318"/>
      <c r="IB66" s="318"/>
      <c r="IC66" s="318"/>
      <c r="ID66" s="318"/>
      <c r="IE66" s="318"/>
      <c r="IF66" s="318"/>
      <c r="IG66" s="318"/>
      <c r="IH66" s="318"/>
      <c r="II66" s="318"/>
      <c r="IJ66" s="318"/>
      <c r="IK66" s="318"/>
      <c r="IL66" s="318"/>
      <c r="IM66" s="318"/>
      <c r="IN66" s="318"/>
      <c r="IO66" s="318"/>
      <c r="IP66" s="318"/>
      <c r="IQ66" s="318"/>
      <c r="IR66" s="318"/>
      <c r="IS66" s="318"/>
      <c r="IT66" s="318"/>
      <c r="IU66" s="318"/>
      <c r="IV66" s="318"/>
      <c r="IW66" s="318"/>
      <c r="IX66" s="318"/>
      <c r="IY66" s="318"/>
      <c r="IZ66" s="318"/>
      <c r="JA66" s="318"/>
      <c r="JB66" s="318"/>
      <c r="JC66" s="318"/>
      <c r="JD66" s="318"/>
      <c r="JE66" s="318"/>
      <c r="JF66" s="318"/>
      <c r="JG66" s="318"/>
      <c r="JH66" s="318"/>
      <c r="JI66" s="318"/>
      <c r="JJ66" s="318"/>
      <c r="JK66" s="318"/>
      <c r="JL66" s="318"/>
      <c r="JM66" s="318"/>
      <c r="JN66" s="318"/>
      <c r="JO66" s="318"/>
      <c r="JP66" s="318"/>
      <c r="JQ66" s="318"/>
      <c r="JR66" s="318"/>
      <c r="JS66" s="318"/>
      <c r="JT66" s="318"/>
      <c r="JU66" s="318"/>
      <c r="JV66" s="318"/>
      <c r="JW66" s="318"/>
      <c r="JX66" s="318"/>
      <c r="JY66" s="318"/>
      <c r="JZ66" s="318"/>
      <c r="KA66" s="318"/>
      <c r="KB66" s="318"/>
      <c r="KC66" s="318"/>
      <c r="KD66" s="318"/>
      <c r="KE66" s="318"/>
      <c r="KF66" s="318"/>
      <c r="KG66" s="318"/>
      <c r="KH66" s="318"/>
      <c r="KI66" s="318"/>
      <c r="KJ66" s="318"/>
      <c r="KK66" s="318"/>
      <c r="KL66" s="318"/>
      <c r="KM66" s="318"/>
      <c r="KN66" s="318"/>
      <c r="KO66" s="318"/>
      <c r="KP66" s="318"/>
      <c r="KQ66" s="318"/>
      <c r="KR66" s="318"/>
      <c r="KS66" s="318"/>
      <c r="KT66" s="318"/>
      <c r="KU66" s="318"/>
      <c r="KV66" s="318"/>
      <c r="KW66" s="318"/>
      <c r="KX66" s="318"/>
      <c r="KY66" s="318"/>
      <c r="KZ66" s="318"/>
      <c r="LA66" s="318"/>
      <c r="LB66" s="318"/>
      <c r="LC66" s="318"/>
      <c r="LD66" s="318"/>
      <c r="LE66" s="318"/>
      <c r="LF66" s="318"/>
      <c r="LG66" s="318"/>
      <c r="LH66" s="318"/>
      <c r="LI66" s="318"/>
      <c r="LJ66" s="318"/>
      <c r="LK66" s="318"/>
      <c r="LL66" s="318"/>
      <c r="LM66" s="318"/>
      <c r="LN66" s="318"/>
      <c r="LO66" s="318"/>
      <c r="LP66" s="318"/>
      <c r="LQ66" s="318"/>
      <c r="LR66" s="318"/>
      <c r="LS66" s="318"/>
      <c r="LT66" s="318"/>
      <c r="LU66" s="318"/>
      <c r="LV66" s="318"/>
      <c r="LW66" s="318"/>
      <c r="LX66" s="318"/>
      <c r="LY66" s="318"/>
      <c r="LZ66" s="318"/>
      <c r="MA66" s="318"/>
      <c r="MB66" s="318"/>
      <c r="MC66" s="318"/>
      <c r="MD66" s="318"/>
      <c r="ME66" s="318"/>
      <c r="MF66" s="318"/>
      <c r="MG66" s="318"/>
      <c r="MH66" s="318"/>
      <c r="MI66" s="318"/>
      <c r="MJ66" s="318"/>
      <c r="MK66" s="318"/>
      <c r="ML66" s="318"/>
      <c r="MM66" s="318"/>
      <c r="MN66" s="318"/>
      <c r="MO66" s="318"/>
      <c r="MP66" s="318"/>
      <c r="MQ66" s="318"/>
      <c r="MR66" s="318"/>
      <c r="MS66" s="318"/>
      <c r="MT66" s="318"/>
      <c r="MU66" s="318"/>
      <c r="MV66" s="318"/>
      <c r="MW66" s="318"/>
      <c r="MX66" s="318"/>
      <c r="MY66" s="318"/>
      <c r="MZ66" s="318"/>
      <c r="NA66" s="318"/>
      <c r="NB66" s="318"/>
      <c r="NC66" s="318"/>
      <c r="ND66" s="318"/>
      <c r="NE66" s="318"/>
      <c r="NF66" s="318"/>
      <c r="NG66" s="318"/>
      <c r="NH66" s="318"/>
      <c r="NI66" s="318"/>
      <c r="NJ66" s="318"/>
      <c r="NK66" s="318"/>
      <c r="NL66" s="318"/>
      <c r="NM66" s="318"/>
      <c r="NN66" s="318"/>
      <c r="NO66" s="318"/>
      <c r="NP66" s="318"/>
      <c r="NQ66" s="318"/>
      <c r="NR66" s="318"/>
      <c r="NS66" s="318"/>
      <c r="NT66" s="318"/>
      <c r="NU66" s="318"/>
      <c r="NV66" s="318"/>
      <c r="NW66" s="318"/>
      <c r="NX66" s="318"/>
      <c r="NY66" s="318"/>
      <c r="NZ66" s="318"/>
      <c r="OA66" s="318"/>
      <c r="OB66" s="318"/>
      <c r="OC66" s="318"/>
      <c r="OD66" s="318"/>
      <c r="OE66" s="318"/>
      <c r="OF66" s="318"/>
      <c r="OG66" s="318"/>
      <c r="OH66" s="318"/>
      <c r="OI66" s="318"/>
      <c r="OJ66" s="318"/>
      <c r="OK66" s="318"/>
      <c r="OL66" s="318"/>
      <c r="OM66" s="318"/>
      <c r="ON66" s="318"/>
      <c r="OO66" s="318"/>
      <c r="OP66" s="318"/>
      <c r="OQ66" s="318"/>
      <c r="OR66" s="318"/>
      <c r="OS66" s="318"/>
      <c r="OT66" s="318"/>
      <c r="OU66" s="318"/>
      <c r="OV66" s="318"/>
      <c r="OW66" s="318"/>
      <c r="OX66" s="318"/>
      <c r="OY66" s="318"/>
      <c r="OZ66" s="318"/>
      <c r="PA66" s="318"/>
      <c r="PB66" s="318"/>
      <c r="PC66" s="318"/>
      <c r="PD66" s="318"/>
      <c r="PE66" s="318"/>
      <c r="PF66" s="318"/>
      <c r="PG66" s="318"/>
      <c r="PH66" s="318"/>
      <c r="PI66" s="318"/>
      <c r="PJ66" s="318"/>
      <c r="PK66" s="318"/>
      <c r="PL66" s="318"/>
      <c r="PM66" s="318"/>
      <c r="PN66" s="318"/>
      <c r="PO66" s="318"/>
      <c r="PP66" s="318"/>
      <c r="PQ66" s="318"/>
      <c r="PR66" s="318"/>
      <c r="PS66" s="318"/>
      <c r="PT66" s="318"/>
      <c r="PU66" s="318"/>
      <c r="PV66" s="318"/>
      <c r="PW66" s="318"/>
      <c r="PX66" s="318"/>
      <c r="PY66" s="318"/>
      <c r="PZ66" s="318"/>
      <c r="QA66" s="318"/>
      <c r="QB66" s="318"/>
      <c r="QC66" s="318"/>
      <c r="QD66" s="318"/>
      <c r="QE66" s="318"/>
      <c r="QF66" s="318"/>
      <c r="QG66" s="318"/>
      <c r="QH66" s="318"/>
      <c r="QI66" s="318"/>
      <c r="QJ66" s="318"/>
      <c r="QK66" s="318"/>
      <c r="QL66" s="318"/>
      <c r="QM66" s="318"/>
      <c r="QN66" s="318"/>
      <c r="QO66" s="318"/>
      <c r="QP66" s="318"/>
      <c r="QQ66" s="318"/>
      <c r="QR66" s="318"/>
      <c r="QS66" s="318"/>
      <c r="QT66" s="318"/>
      <c r="QU66" s="318"/>
      <c r="QV66" s="318"/>
      <c r="QW66" s="318"/>
      <c r="QX66" s="318"/>
      <c r="QY66" s="318"/>
      <c r="QZ66" s="318"/>
      <c r="RA66" s="318"/>
      <c r="RB66" s="318"/>
      <c r="RC66" s="318"/>
      <c r="RD66" s="318"/>
      <c r="RE66" s="318"/>
      <c r="RF66" s="318"/>
      <c r="RG66" s="318"/>
      <c r="RH66" s="318"/>
      <c r="RI66" s="318"/>
      <c r="RJ66" s="318"/>
      <c r="RK66" s="318"/>
      <c r="RL66" s="318"/>
      <c r="RM66" s="318"/>
      <c r="RN66" s="318"/>
      <c r="RO66" s="318"/>
      <c r="RP66" s="318"/>
      <c r="RQ66" s="318"/>
      <c r="RR66" s="318"/>
      <c r="RS66" s="318"/>
      <c r="RT66" s="318"/>
      <c r="RU66" s="318"/>
      <c r="RV66" s="318"/>
      <c r="RW66" s="318"/>
      <c r="RX66" s="318"/>
      <c r="RY66" s="318"/>
      <c r="RZ66" s="318"/>
      <c r="SA66" s="318"/>
      <c r="SB66" s="318"/>
      <c r="SC66" s="318"/>
      <c r="SD66" s="318"/>
      <c r="SE66" s="318"/>
      <c r="SF66" s="318"/>
      <c r="SG66" s="318"/>
      <c r="SH66" s="318"/>
      <c r="SI66" s="318"/>
      <c r="SJ66" s="318"/>
      <c r="SK66" s="318"/>
      <c r="SL66" s="318"/>
      <c r="SM66" s="318"/>
      <c r="SN66" s="318"/>
      <c r="SO66" s="318"/>
      <c r="SP66" s="318"/>
      <c r="SQ66" s="318"/>
      <c r="SR66" s="318"/>
      <c r="SS66" s="318"/>
      <c r="ST66" s="318"/>
      <c r="SU66" s="318"/>
      <c r="SV66" s="318"/>
      <c r="SW66" s="318"/>
      <c r="SX66" s="318"/>
      <c r="SY66" s="318"/>
      <c r="SZ66" s="318"/>
      <c r="TA66" s="318"/>
      <c r="TB66" s="318"/>
      <c r="TC66" s="318"/>
      <c r="TD66" s="318"/>
      <c r="TE66" s="318"/>
      <c r="TF66" s="318"/>
      <c r="TG66" s="318"/>
      <c r="TH66" s="318"/>
      <c r="TI66" s="318"/>
      <c r="TJ66" s="318"/>
      <c r="TK66" s="318"/>
      <c r="TL66" s="318"/>
      <c r="TM66" s="318"/>
      <c r="TN66" s="318"/>
      <c r="TO66" s="318"/>
      <c r="TP66" s="318"/>
      <c r="TQ66" s="318"/>
      <c r="TR66" s="318"/>
      <c r="TS66" s="318"/>
      <c r="TT66" s="318"/>
      <c r="TU66" s="318"/>
      <c r="TV66" s="318"/>
      <c r="TW66" s="318"/>
      <c r="TX66" s="318"/>
      <c r="TY66" s="318"/>
      <c r="TZ66" s="318"/>
      <c r="UA66" s="318"/>
      <c r="UB66" s="318"/>
      <c r="UC66" s="318"/>
      <c r="UD66" s="318"/>
      <c r="UE66" s="318"/>
      <c r="UF66" s="318"/>
      <c r="UG66" s="318"/>
      <c r="UH66" s="318"/>
      <c r="UI66" s="318"/>
      <c r="UJ66" s="318"/>
      <c r="UK66" s="318"/>
      <c r="UL66" s="318"/>
      <c r="UM66" s="318"/>
      <c r="UN66" s="318"/>
      <c r="UO66" s="318"/>
      <c r="UP66" s="318"/>
      <c r="UQ66" s="318"/>
      <c r="UR66" s="318"/>
      <c r="US66" s="318"/>
      <c r="UT66" s="318"/>
      <c r="UU66" s="318"/>
      <c r="UV66" s="318"/>
      <c r="UW66" s="318"/>
      <c r="UX66" s="318"/>
      <c r="UY66" s="318"/>
      <c r="UZ66" s="318"/>
      <c r="VA66" s="318"/>
      <c r="VB66" s="318"/>
      <c r="VC66" s="318"/>
      <c r="VD66" s="318"/>
      <c r="VE66" s="318"/>
      <c r="VF66" s="318"/>
      <c r="VG66" s="318"/>
      <c r="VH66" s="318"/>
      <c r="VI66" s="318"/>
      <c r="VJ66" s="318"/>
      <c r="VK66" s="318"/>
      <c r="VL66" s="318"/>
      <c r="VM66" s="318"/>
      <c r="VN66" s="318"/>
      <c r="VO66" s="318"/>
      <c r="VP66" s="318"/>
      <c r="VQ66" s="318"/>
      <c r="VR66" s="318"/>
      <c r="VS66" s="318"/>
      <c r="VT66" s="318"/>
      <c r="VU66" s="318"/>
      <c r="VV66" s="318"/>
      <c r="VW66" s="318"/>
      <c r="VX66" s="318"/>
      <c r="VY66" s="318"/>
      <c r="VZ66" s="318"/>
      <c r="WA66" s="318"/>
      <c r="WB66" s="318"/>
      <c r="WC66" s="318"/>
      <c r="WD66" s="318"/>
      <c r="WE66" s="318"/>
      <c r="WF66" s="318"/>
      <c r="WG66" s="318"/>
      <c r="WH66" s="318"/>
      <c r="WI66" s="318"/>
      <c r="WJ66" s="318"/>
      <c r="WK66" s="318"/>
      <c r="WL66" s="318"/>
      <c r="WM66" s="318"/>
      <c r="WN66" s="318"/>
      <c r="WO66" s="318"/>
      <c r="WP66" s="318"/>
      <c r="WQ66" s="318"/>
      <c r="WR66" s="318"/>
      <c r="WS66" s="318"/>
      <c r="WT66" s="318"/>
      <c r="WU66" s="318"/>
      <c r="WV66" s="318"/>
      <c r="WW66" s="318"/>
      <c r="WX66" s="318"/>
      <c r="WY66" s="318"/>
      <c r="WZ66" s="318"/>
      <c r="XA66" s="318"/>
      <c r="XB66" s="318"/>
      <c r="XC66" s="318"/>
      <c r="XD66" s="318"/>
      <c r="XE66" s="318"/>
      <c r="XF66" s="318"/>
      <c r="XG66" s="318"/>
      <c r="XH66" s="318"/>
      <c r="XI66" s="318"/>
      <c r="XJ66" s="318"/>
      <c r="XK66" s="318"/>
      <c r="XL66" s="318"/>
      <c r="XM66" s="318"/>
      <c r="XN66" s="318"/>
      <c r="XO66" s="318"/>
      <c r="XP66" s="318"/>
      <c r="XQ66" s="318"/>
      <c r="XR66" s="318"/>
      <c r="XS66" s="318"/>
      <c r="XT66" s="318"/>
      <c r="XU66" s="318"/>
      <c r="XV66" s="318"/>
      <c r="XW66" s="318"/>
      <c r="XX66" s="318"/>
      <c r="XY66" s="318"/>
      <c r="XZ66" s="318"/>
      <c r="YA66" s="318"/>
      <c r="YB66" s="318"/>
      <c r="YC66" s="318"/>
      <c r="YD66" s="318"/>
      <c r="YE66" s="318"/>
      <c r="YF66" s="318"/>
      <c r="YG66" s="318"/>
      <c r="YH66" s="318"/>
      <c r="YI66" s="318"/>
      <c r="YJ66" s="318"/>
      <c r="YK66" s="318"/>
      <c r="YL66" s="318"/>
      <c r="YM66" s="318"/>
      <c r="YN66" s="318"/>
      <c r="YO66" s="318"/>
      <c r="YP66" s="318"/>
      <c r="YQ66" s="318"/>
      <c r="YR66" s="318"/>
      <c r="YS66" s="318"/>
      <c r="YT66" s="318"/>
      <c r="YU66" s="318"/>
      <c r="YV66" s="318"/>
      <c r="YW66" s="318"/>
      <c r="YX66" s="318"/>
      <c r="YY66" s="318"/>
      <c r="YZ66" s="318"/>
      <c r="ZA66" s="318"/>
      <c r="ZB66" s="318"/>
      <c r="ZC66" s="318"/>
      <c r="ZD66" s="318"/>
      <c r="ZE66" s="318"/>
      <c r="ZF66" s="318"/>
      <c r="ZG66" s="318"/>
      <c r="ZH66" s="318"/>
      <c r="ZI66" s="318"/>
      <c r="ZJ66" s="318"/>
      <c r="ZK66" s="318"/>
      <c r="ZL66" s="318"/>
      <c r="ZM66" s="318"/>
      <c r="ZN66" s="318"/>
      <c r="ZO66" s="318"/>
      <c r="ZP66" s="318"/>
      <c r="ZQ66" s="318"/>
      <c r="ZR66" s="318"/>
      <c r="ZS66" s="318"/>
      <c r="ZT66" s="318"/>
      <c r="ZU66" s="318"/>
      <c r="ZV66" s="318"/>
      <c r="ZW66" s="318"/>
      <c r="ZX66" s="318"/>
      <c r="ZY66" s="318"/>
      <c r="ZZ66" s="318"/>
      <c r="AAA66" s="318"/>
      <c r="AAB66" s="318"/>
      <c r="AAC66" s="318"/>
      <c r="AAD66" s="318"/>
      <c r="AAE66" s="318"/>
      <c r="AAF66" s="318"/>
      <c r="AAG66" s="318"/>
      <c r="AAH66" s="318"/>
      <c r="AAI66" s="318"/>
      <c r="AAJ66" s="318"/>
      <c r="AAK66" s="318"/>
      <c r="AAL66" s="318"/>
      <c r="AAM66" s="318"/>
      <c r="AAN66" s="318"/>
      <c r="AAO66" s="318"/>
      <c r="AAP66" s="318"/>
      <c r="AAQ66" s="318"/>
      <c r="AAR66" s="318"/>
      <c r="AAS66" s="318"/>
      <c r="AAT66" s="318"/>
      <c r="AAU66" s="318"/>
      <c r="AAV66" s="318"/>
      <c r="AAW66" s="318"/>
      <c r="AAX66" s="318"/>
      <c r="AAY66" s="318"/>
      <c r="AAZ66" s="318"/>
      <c r="ABA66" s="318"/>
      <c r="ABB66" s="318"/>
      <c r="ABC66" s="318"/>
      <c r="ABD66" s="318"/>
      <c r="ABE66" s="318"/>
      <c r="ABF66" s="318"/>
      <c r="ABG66" s="318"/>
      <c r="ABH66" s="318"/>
      <c r="ABI66" s="318"/>
      <c r="ABJ66" s="318"/>
      <c r="ABK66" s="318"/>
      <c r="ABL66" s="318"/>
      <c r="ABM66" s="318"/>
      <c r="ABN66" s="318"/>
      <c r="ABO66" s="318"/>
      <c r="ABP66" s="318"/>
      <c r="ABQ66" s="318"/>
      <c r="ABR66" s="318"/>
      <c r="ABS66" s="318"/>
      <c r="ABT66" s="318"/>
      <c r="ABU66" s="318"/>
      <c r="ABV66" s="318"/>
      <c r="ABW66" s="318"/>
      <c r="ABX66" s="318"/>
      <c r="ABY66" s="318"/>
      <c r="ABZ66" s="318"/>
      <c r="ACA66" s="318"/>
      <c r="ACB66" s="318"/>
      <c r="ACC66" s="318"/>
      <c r="ACD66" s="318"/>
      <c r="ACE66" s="318"/>
      <c r="ACF66" s="318"/>
      <c r="ACG66" s="318"/>
      <c r="ACH66" s="318"/>
      <c r="ACI66" s="318"/>
      <c r="ACJ66" s="318"/>
      <c r="ACK66" s="318"/>
      <c r="ACL66" s="318"/>
      <c r="ACM66" s="318"/>
      <c r="ACN66" s="318"/>
      <c r="ACO66" s="318"/>
      <c r="ACP66" s="318"/>
      <c r="ACQ66" s="318"/>
      <c r="ACR66" s="318"/>
      <c r="ACS66" s="318"/>
      <c r="ACT66" s="318"/>
      <c r="ACU66" s="318"/>
      <c r="ACV66" s="318"/>
      <c r="ACW66" s="318"/>
      <c r="ACX66" s="318"/>
      <c r="ACY66" s="318"/>
      <c r="ACZ66" s="318"/>
      <c r="ADA66" s="318"/>
      <c r="ADB66" s="318"/>
      <c r="ADC66" s="318"/>
      <c r="ADD66" s="318"/>
      <c r="ADE66" s="318"/>
      <c r="ADF66" s="318"/>
      <c r="ADG66" s="318"/>
      <c r="ADH66" s="318"/>
      <c r="ADI66" s="318"/>
      <c r="ADJ66" s="318"/>
      <c r="ADK66" s="318"/>
      <c r="ADL66" s="318"/>
      <c r="ADM66" s="318"/>
      <c r="ADN66" s="318"/>
      <c r="ADO66" s="318"/>
      <c r="ADP66" s="318"/>
      <c r="ADQ66" s="318"/>
      <c r="ADR66" s="318"/>
      <c r="ADS66" s="318"/>
      <c r="ADT66" s="318"/>
      <c r="ADU66" s="318"/>
      <c r="ADV66" s="318"/>
      <c r="ADW66" s="318"/>
      <c r="ADX66" s="318"/>
      <c r="ADY66" s="318"/>
      <c r="ADZ66" s="318"/>
      <c r="AEA66" s="318"/>
      <c r="AEB66" s="318"/>
      <c r="AEC66" s="318"/>
      <c r="AED66" s="318"/>
      <c r="AEE66" s="318"/>
      <c r="AEF66" s="318"/>
      <c r="AEG66" s="318"/>
      <c r="AEH66" s="318"/>
      <c r="AEI66" s="318"/>
      <c r="AEJ66" s="318"/>
      <c r="AEK66" s="318"/>
      <c r="AEL66" s="318"/>
      <c r="AEM66" s="318"/>
      <c r="AEN66" s="318"/>
      <c r="AEO66" s="318"/>
      <c r="AEP66" s="318"/>
      <c r="AEQ66" s="318"/>
      <c r="AER66" s="318"/>
      <c r="AES66" s="318"/>
      <c r="AET66" s="318"/>
      <c r="AEU66" s="318"/>
      <c r="AEV66" s="318"/>
      <c r="AEW66" s="318"/>
      <c r="AEX66" s="318"/>
      <c r="AEY66" s="318"/>
      <c r="AEZ66" s="318"/>
      <c r="AFA66" s="318"/>
      <c r="AFB66" s="318"/>
      <c r="AFC66" s="318"/>
      <c r="AFD66" s="318"/>
      <c r="AFE66" s="318"/>
      <c r="AFF66" s="318"/>
      <c r="AFG66" s="318"/>
      <c r="AFH66" s="318"/>
      <c r="AFI66" s="318"/>
      <c r="AFJ66" s="318"/>
      <c r="AFK66" s="318"/>
      <c r="AFL66" s="318"/>
      <c r="AFM66" s="318"/>
      <c r="AFN66" s="318"/>
      <c r="AFO66" s="318"/>
      <c r="AFP66" s="318"/>
      <c r="AFQ66" s="318"/>
      <c r="AFR66" s="318"/>
      <c r="AFS66" s="318"/>
      <c r="AFT66" s="318"/>
      <c r="AFU66" s="318"/>
      <c r="AFV66" s="318"/>
      <c r="AFW66" s="318"/>
      <c r="AFX66" s="318"/>
      <c r="AFY66" s="318"/>
      <c r="AFZ66" s="318"/>
      <c r="AGA66" s="318"/>
      <c r="AGB66" s="318"/>
      <c r="AGC66" s="318"/>
      <c r="AGD66" s="318"/>
      <c r="AGE66" s="318"/>
      <c r="AGF66" s="318"/>
      <c r="AGG66" s="318"/>
      <c r="AGH66" s="318"/>
      <c r="AGI66" s="318"/>
      <c r="AGJ66" s="318"/>
      <c r="AGK66" s="318"/>
      <c r="AGL66" s="318"/>
      <c r="AGM66" s="318"/>
      <c r="AGN66" s="318"/>
      <c r="AGO66" s="318"/>
      <c r="AGP66" s="318"/>
      <c r="AGQ66" s="318"/>
      <c r="AGR66" s="318"/>
      <c r="AGS66" s="318"/>
      <c r="AGT66" s="318"/>
      <c r="AGU66" s="318"/>
      <c r="AGV66" s="318"/>
      <c r="AGW66" s="318"/>
      <c r="AGX66" s="318"/>
      <c r="AGY66" s="318"/>
      <c r="AGZ66" s="318"/>
      <c r="AHA66" s="318"/>
      <c r="AHB66" s="318"/>
      <c r="AHC66" s="318"/>
      <c r="AHD66" s="318"/>
      <c r="AHE66" s="318"/>
      <c r="AHF66" s="318"/>
      <c r="AHG66" s="318"/>
      <c r="AHH66" s="318"/>
      <c r="AHI66" s="318"/>
      <c r="AHJ66" s="318"/>
      <c r="AHK66" s="318"/>
      <c r="AHL66" s="318"/>
      <c r="AHM66" s="318"/>
      <c r="AHN66" s="318"/>
      <c r="AHO66" s="318"/>
      <c r="AHP66" s="318"/>
      <c r="AHQ66" s="318"/>
      <c r="AHR66" s="318"/>
      <c r="AHS66" s="318"/>
      <c r="AHT66" s="318"/>
      <c r="AHU66" s="318"/>
      <c r="AHV66" s="318"/>
      <c r="AHW66" s="318"/>
      <c r="AHX66" s="318"/>
      <c r="AHY66" s="318"/>
      <c r="AHZ66" s="318"/>
      <c r="AIA66" s="318"/>
      <c r="AIB66" s="318"/>
      <c r="AIC66" s="318"/>
      <c r="AID66" s="318"/>
      <c r="AIE66" s="318"/>
      <c r="AIF66" s="318"/>
      <c r="AIG66" s="318"/>
      <c r="AIH66" s="318"/>
      <c r="AII66" s="318"/>
      <c r="AIJ66" s="318"/>
      <c r="AIK66" s="318"/>
      <c r="AIL66" s="318"/>
      <c r="AIM66" s="318"/>
      <c r="AIN66" s="318"/>
      <c r="AIO66" s="318"/>
      <c r="AIP66" s="318"/>
      <c r="AIQ66" s="318"/>
      <c r="AIR66" s="318"/>
      <c r="AIS66" s="318"/>
      <c r="AIT66" s="318"/>
      <c r="AIU66" s="318"/>
      <c r="AIV66" s="318"/>
      <c r="AIW66" s="318"/>
      <c r="AIX66" s="318"/>
      <c r="AIY66" s="318"/>
      <c r="AIZ66" s="318"/>
      <c r="AJA66" s="318"/>
      <c r="AJB66" s="318"/>
      <c r="AJC66" s="318"/>
      <c r="AJD66" s="318"/>
      <c r="AJE66" s="318"/>
      <c r="AJF66" s="318"/>
      <c r="AJG66" s="318"/>
      <c r="AJH66" s="318"/>
      <c r="AJI66" s="318"/>
      <c r="AJJ66" s="318"/>
      <c r="AJK66" s="318"/>
      <c r="AJL66" s="318"/>
      <c r="AJM66" s="318"/>
      <c r="AJN66" s="318"/>
      <c r="AJO66" s="318"/>
      <c r="AJP66" s="318"/>
      <c r="AJQ66" s="318"/>
      <c r="AJR66" s="318"/>
      <c r="AJS66" s="318"/>
      <c r="AJT66" s="318"/>
      <c r="AJU66" s="318"/>
      <c r="AJV66" s="318"/>
      <c r="AJW66" s="318"/>
      <c r="AJX66" s="318"/>
      <c r="AJY66" s="318"/>
      <c r="AJZ66" s="318"/>
      <c r="AKA66" s="318"/>
      <c r="AKB66" s="318"/>
      <c r="AKC66" s="318"/>
      <c r="AKD66" s="318"/>
      <c r="AKE66" s="318"/>
      <c r="AKF66" s="318"/>
      <c r="AKG66" s="318"/>
      <c r="AKH66" s="318"/>
      <c r="AKI66" s="318"/>
      <c r="AKJ66" s="318"/>
      <c r="AKK66" s="318"/>
      <c r="AKL66" s="318"/>
      <c r="AKM66" s="318"/>
      <c r="AKN66" s="318"/>
      <c r="AKO66" s="318"/>
      <c r="AKP66" s="318"/>
      <c r="AKQ66" s="318"/>
      <c r="AKR66" s="318"/>
      <c r="AKS66" s="318"/>
      <c r="AKT66" s="318"/>
      <c r="AKU66" s="318"/>
      <c r="AKV66" s="318"/>
      <c r="AKW66" s="318"/>
      <c r="AKX66" s="318"/>
      <c r="AKY66" s="318"/>
      <c r="AKZ66" s="318"/>
      <c r="ALA66" s="318"/>
      <c r="ALB66" s="318"/>
      <c r="ALC66" s="318"/>
      <c r="ALD66" s="318"/>
      <c r="ALE66" s="318"/>
      <c r="ALF66" s="318"/>
      <c r="ALG66" s="318"/>
      <c r="ALH66" s="318"/>
      <c r="ALI66" s="318"/>
      <c r="ALJ66" s="318"/>
      <c r="ALK66" s="318"/>
      <c r="ALL66" s="318"/>
      <c r="ALM66" s="318"/>
      <c r="ALN66" s="318"/>
      <c r="ALO66" s="318"/>
      <c r="ALP66" s="318"/>
      <c r="ALQ66" s="318"/>
      <c r="ALR66" s="318"/>
      <c r="ALS66" s="318"/>
      <c r="ALT66" s="318"/>
      <c r="ALU66" s="318"/>
      <c r="ALV66" s="318"/>
      <c r="ALW66" s="318"/>
    </row>
    <row r="67" spans="1:1011" s="321" customFormat="1" ht="31.5">
      <c r="A67" s="350" t="s">
        <v>1580</v>
      </c>
      <c r="B67" s="356">
        <f>B58+B65+B66</f>
        <v>0</v>
      </c>
      <c r="C67" s="357">
        <f>C58+C65+C66</f>
        <v>0</v>
      </c>
      <c r="D67" s="358">
        <f>ROUND(B67+C67,0)</f>
        <v>0</v>
      </c>
      <c r="E67" s="352" t="e">
        <f>D67/$D$67</f>
        <v>#DIV/0!</v>
      </c>
      <c r="F67" s="466"/>
      <c r="G67" s="466"/>
      <c r="H67" s="318"/>
      <c r="I67" s="350" t="s">
        <v>1580</v>
      </c>
      <c r="J67" s="358">
        <f>J58+J65+J66</f>
        <v>0</v>
      </c>
      <c r="K67" s="352" t="e">
        <f>J67/$J$67</f>
        <v>#DIV/0!</v>
      </c>
      <c r="L67" s="466"/>
      <c r="M67" s="466"/>
      <c r="W67" s="318"/>
      <c r="X67" s="318"/>
      <c r="Y67" s="318"/>
      <c r="Z67" s="318"/>
      <c r="AA67" s="318"/>
      <c r="AB67" s="318"/>
      <c r="AC67" s="318"/>
      <c r="AD67" s="318"/>
      <c r="AE67" s="318"/>
      <c r="AF67" s="318"/>
      <c r="AG67" s="318"/>
      <c r="AH67" s="318"/>
      <c r="AI67" s="318"/>
      <c r="AJ67" s="318"/>
      <c r="AK67" s="318"/>
      <c r="AL67" s="318"/>
      <c r="AM67" s="318"/>
      <c r="AN67" s="318"/>
      <c r="AO67" s="318"/>
      <c r="AP67" s="318"/>
      <c r="AQ67" s="318"/>
      <c r="AR67" s="318"/>
      <c r="AS67" s="318"/>
      <c r="AT67" s="318"/>
      <c r="AU67" s="318"/>
      <c r="AV67" s="318"/>
      <c r="AW67" s="318"/>
      <c r="AX67" s="318"/>
      <c r="AY67" s="318"/>
      <c r="AZ67" s="318"/>
      <c r="BA67" s="318"/>
      <c r="BB67" s="318"/>
      <c r="BC67" s="318"/>
      <c r="BD67" s="318"/>
      <c r="BE67" s="318"/>
      <c r="BF67" s="318"/>
      <c r="BG67" s="318"/>
      <c r="BH67" s="318"/>
      <c r="BI67" s="318"/>
      <c r="BJ67" s="318"/>
      <c r="BK67" s="318"/>
      <c r="BL67" s="318"/>
      <c r="BM67" s="318"/>
      <c r="BN67" s="318"/>
      <c r="BO67" s="318"/>
      <c r="BP67" s="318"/>
      <c r="BQ67" s="318"/>
      <c r="BR67" s="318"/>
      <c r="BS67" s="318"/>
      <c r="BT67" s="318"/>
      <c r="BU67" s="318"/>
      <c r="BV67" s="318"/>
      <c r="BW67" s="318"/>
      <c r="BX67" s="318"/>
      <c r="BY67" s="318"/>
      <c r="BZ67" s="318"/>
      <c r="CA67" s="318"/>
      <c r="CB67" s="318"/>
      <c r="CC67" s="318"/>
      <c r="CD67" s="318"/>
      <c r="CE67" s="318"/>
      <c r="CF67" s="318"/>
      <c r="CG67" s="318"/>
      <c r="CH67" s="318"/>
      <c r="CI67" s="318"/>
      <c r="CJ67" s="318"/>
      <c r="CK67" s="318"/>
      <c r="CL67" s="318"/>
      <c r="CM67" s="318"/>
      <c r="CN67" s="318"/>
      <c r="CO67" s="318"/>
      <c r="CP67" s="318"/>
      <c r="CQ67" s="318"/>
      <c r="CR67" s="318"/>
      <c r="CS67" s="318"/>
      <c r="CT67" s="318"/>
      <c r="CU67" s="318"/>
      <c r="CV67" s="318"/>
      <c r="CW67" s="318"/>
      <c r="CX67" s="318"/>
      <c r="CY67" s="318"/>
      <c r="CZ67" s="318"/>
      <c r="DA67" s="318"/>
      <c r="DB67" s="318"/>
      <c r="DC67" s="318"/>
      <c r="DD67" s="318"/>
      <c r="DE67" s="318"/>
      <c r="DF67" s="318"/>
      <c r="DG67" s="318"/>
      <c r="DH67" s="318"/>
      <c r="DI67" s="318"/>
      <c r="DJ67" s="318"/>
      <c r="DK67" s="318"/>
      <c r="DL67" s="318"/>
      <c r="DM67" s="318"/>
      <c r="DN67" s="318"/>
      <c r="DO67" s="318"/>
      <c r="DP67" s="318"/>
      <c r="DQ67" s="318"/>
      <c r="DR67" s="318"/>
      <c r="DS67" s="318"/>
      <c r="DT67" s="318"/>
      <c r="DU67" s="318"/>
      <c r="DV67" s="318"/>
      <c r="DW67" s="318"/>
      <c r="DX67" s="318"/>
      <c r="DY67" s="318"/>
      <c r="DZ67" s="318"/>
      <c r="EA67" s="318"/>
      <c r="EB67" s="318"/>
      <c r="EC67" s="318"/>
      <c r="ED67" s="318"/>
      <c r="EE67" s="318"/>
      <c r="EF67" s="318"/>
      <c r="EG67" s="318"/>
      <c r="EH67" s="318"/>
      <c r="EI67" s="318"/>
      <c r="EJ67" s="318"/>
      <c r="EK67" s="318"/>
      <c r="EL67" s="318"/>
      <c r="EM67" s="318"/>
      <c r="EN67" s="318"/>
      <c r="EO67" s="318"/>
      <c r="EP67" s="318"/>
      <c r="EQ67" s="318"/>
      <c r="ER67" s="318"/>
      <c r="ES67" s="318"/>
      <c r="ET67" s="318"/>
      <c r="EU67" s="318"/>
      <c r="EV67" s="318"/>
      <c r="EW67" s="318"/>
      <c r="EX67" s="318"/>
      <c r="EY67" s="318"/>
      <c r="EZ67" s="318"/>
      <c r="FA67" s="318"/>
      <c r="FB67" s="318"/>
      <c r="FC67" s="318"/>
      <c r="FD67" s="318"/>
      <c r="FE67" s="318"/>
      <c r="FF67" s="318"/>
      <c r="FG67" s="318"/>
      <c r="FH67" s="318"/>
      <c r="FI67" s="318"/>
      <c r="FJ67" s="318"/>
      <c r="FK67" s="318"/>
      <c r="FL67" s="318"/>
      <c r="FM67" s="318"/>
      <c r="FN67" s="318"/>
      <c r="FO67" s="318"/>
      <c r="FP67" s="318"/>
      <c r="FQ67" s="318"/>
      <c r="FR67" s="318"/>
      <c r="FS67" s="318"/>
      <c r="FT67" s="318"/>
      <c r="FU67" s="318"/>
      <c r="FV67" s="318"/>
      <c r="FW67" s="318"/>
      <c r="FX67" s="318"/>
      <c r="FY67" s="318"/>
      <c r="FZ67" s="318"/>
      <c r="GA67" s="318"/>
      <c r="GB67" s="318"/>
      <c r="GC67" s="318"/>
      <c r="GD67" s="318"/>
      <c r="GE67" s="318"/>
      <c r="GF67" s="318"/>
      <c r="GG67" s="318"/>
      <c r="GH67" s="318"/>
      <c r="GI67" s="318"/>
      <c r="GJ67" s="318"/>
      <c r="GK67" s="318"/>
      <c r="GL67" s="318"/>
      <c r="GM67" s="318"/>
      <c r="GN67" s="318"/>
      <c r="GO67" s="318"/>
      <c r="GP67" s="318"/>
      <c r="GQ67" s="318"/>
      <c r="GR67" s="318"/>
      <c r="GS67" s="318"/>
      <c r="GT67" s="318"/>
      <c r="GU67" s="318"/>
      <c r="GV67" s="318"/>
      <c r="GW67" s="318"/>
      <c r="GX67" s="318"/>
      <c r="GY67" s="318"/>
      <c r="GZ67" s="318"/>
      <c r="HA67" s="318"/>
      <c r="HB67" s="318"/>
      <c r="HC67" s="318"/>
      <c r="HD67" s="318"/>
      <c r="HE67" s="318"/>
      <c r="HF67" s="318"/>
      <c r="HG67" s="318"/>
      <c r="HH67" s="318"/>
      <c r="HI67" s="318"/>
      <c r="HJ67" s="318"/>
      <c r="HK67" s="318"/>
      <c r="HL67" s="318"/>
      <c r="HM67" s="318"/>
      <c r="HN67" s="318"/>
      <c r="HO67" s="318"/>
      <c r="HP67" s="318"/>
      <c r="HQ67" s="318"/>
      <c r="HR67" s="318"/>
      <c r="HS67" s="318"/>
      <c r="HT67" s="318"/>
      <c r="HU67" s="318"/>
      <c r="HV67" s="318"/>
      <c r="HW67" s="318"/>
      <c r="HX67" s="318"/>
      <c r="HY67" s="318"/>
      <c r="HZ67" s="318"/>
      <c r="IA67" s="318"/>
      <c r="IB67" s="318"/>
      <c r="IC67" s="318"/>
      <c r="ID67" s="318"/>
      <c r="IE67" s="318"/>
      <c r="IF67" s="318"/>
      <c r="IG67" s="318"/>
      <c r="IH67" s="318"/>
      <c r="II67" s="318"/>
      <c r="IJ67" s="318"/>
      <c r="IK67" s="318"/>
      <c r="IL67" s="318"/>
      <c r="IM67" s="318"/>
      <c r="IN67" s="318"/>
      <c r="IO67" s="318"/>
      <c r="IP67" s="318"/>
      <c r="IQ67" s="318"/>
      <c r="IR67" s="318"/>
      <c r="IS67" s="318"/>
      <c r="IT67" s="318"/>
      <c r="IU67" s="318"/>
      <c r="IV67" s="318"/>
      <c r="IW67" s="318"/>
      <c r="IX67" s="318"/>
      <c r="IY67" s="318"/>
      <c r="IZ67" s="318"/>
      <c r="JA67" s="318"/>
      <c r="JB67" s="318"/>
      <c r="JC67" s="318"/>
      <c r="JD67" s="318"/>
      <c r="JE67" s="318"/>
      <c r="JF67" s="318"/>
      <c r="JG67" s="318"/>
      <c r="JH67" s="318"/>
      <c r="JI67" s="318"/>
      <c r="JJ67" s="318"/>
      <c r="JK67" s="318"/>
      <c r="JL67" s="318"/>
      <c r="JM67" s="318"/>
      <c r="JN67" s="318"/>
      <c r="JO67" s="318"/>
      <c r="JP67" s="318"/>
      <c r="JQ67" s="318"/>
      <c r="JR67" s="318"/>
      <c r="JS67" s="318"/>
      <c r="JT67" s="318"/>
      <c r="JU67" s="318"/>
      <c r="JV67" s="318"/>
      <c r="JW67" s="318"/>
      <c r="JX67" s="318"/>
      <c r="JY67" s="318"/>
      <c r="JZ67" s="318"/>
      <c r="KA67" s="318"/>
      <c r="KB67" s="318"/>
      <c r="KC67" s="318"/>
      <c r="KD67" s="318"/>
      <c r="KE67" s="318"/>
      <c r="KF67" s="318"/>
      <c r="KG67" s="318"/>
      <c r="KH67" s="318"/>
      <c r="KI67" s="318"/>
      <c r="KJ67" s="318"/>
      <c r="KK67" s="318"/>
      <c r="KL67" s="318"/>
      <c r="KM67" s="318"/>
      <c r="KN67" s="318"/>
      <c r="KO67" s="318"/>
      <c r="KP67" s="318"/>
      <c r="KQ67" s="318"/>
      <c r="KR67" s="318"/>
      <c r="KS67" s="318"/>
      <c r="KT67" s="318"/>
      <c r="KU67" s="318"/>
      <c r="KV67" s="318"/>
      <c r="KW67" s="318"/>
      <c r="KX67" s="318"/>
      <c r="KY67" s="318"/>
      <c r="KZ67" s="318"/>
      <c r="LA67" s="318"/>
      <c r="LB67" s="318"/>
      <c r="LC67" s="318"/>
      <c r="LD67" s="318"/>
      <c r="LE67" s="318"/>
      <c r="LF67" s="318"/>
      <c r="LG67" s="318"/>
      <c r="LH67" s="318"/>
      <c r="LI67" s="318"/>
      <c r="LJ67" s="318"/>
      <c r="LK67" s="318"/>
      <c r="LL67" s="318"/>
      <c r="LM67" s="318"/>
      <c r="LN67" s="318"/>
      <c r="LO67" s="318"/>
      <c r="LP67" s="318"/>
      <c r="LQ67" s="318"/>
      <c r="LR67" s="318"/>
      <c r="LS67" s="318"/>
      <c r="LT67" s="318"/>
      <c r="LU67" s="318"/>
      <c r="LV67" s="318"/>
      <c r="LW67" s="318"/>
      <c r="LX67" s="318"/>
      <c r="LY67" s="318"/>
      <c r="LZ67" s="318"/>
      <c r="MA67" s="318"/>
      <c r="MB67" s="318"/>
      <c r="MC67" s="318"/>
      <c r="MD67" s="318"/>
      <c r="ME67" s="318"/>
      <c r="MF67" s="318"/>
      <c r="MG67" s="318"/>
      <c r="MH67" s="318"/>
      <c r="MI67" s="318"/>
      <c r="MJ67" s="318"/>
      <c r="MK67" s="318"/>
      <c r="ML67" s="318"/>
      <c r="MM67" s="318"/>
      <c r="MN67" s="318"/>
      <c r="MO67" s="318"/>
      <c r="MP67" s="318"/>
      <c r="MQ67" s="318"/>
      <c r="MR67" s="318"/>
      <c r="MS67" s="318"/>
      <c r="MT67" s="318"/>
      <c r="MU67" s="318"/>
      <c r="MV67" s="318"/>
      <c r="MW67" s="318"/>
      <c r="MX67" s="318"/>
      <c r="MY67" s="318"/>
      <c r="MZ67" s="318"/>
      <c r="NA67" s="318"/>
      <c r="NB67" s="318"/>
      <c r="NC67" s="318"/>
      <c r="ND67" s="318"/>
      <c r="NE67" s="318"/>
      <c r="NF67" s="318"/>
      <c r="NG67" s="318"/>
      <c r="NH67" s="318"/>
      <c r="NI67" s="318"/>
      <c r="NJ67" s="318"/>
      <c r="NK67" s="318"/>
      <c r="NL67" s="318"/>
      <c r="NM67" s="318"/>
      <c r="NN67" s="318"/>
      <c r="NO67" s="318"/>
      <c r="NP67" s="318"/>
      <c r="NQ67" s="318"/>
      <c r="NR67" s="318"/>
      <c r="NS67" s="318"/>
      <c r="NT67" s="318"/>
      <c r="NU67" s="318"/>
      <c r="NV67" s="318"/>
      <c r="NW67" s="318"/>
      <c r="NX67" s="318"/>
      <c r="NY67" s="318"/>
      <c r="NZ67" s="318"/>
      <c r="OA67" s="318"/>
      <c r="OB67" s="318"/>
      <c r="OC67" s="318"/>
      <c r="OD67" s="318"/>
      <c r="OE67" s="318"/>
      <c r="OF67" s="318"/>
      <c r="OG67" s="318"/>
      <c r="OH67" s="318"/>
      <c r="OI67" s="318"/>
      <c r="OJ67" s="318"/>
      <c r="OK67" s="318"/>
      <c r="OL67" s="318"/>
      <c r="OM67" s="318"/>
      <c r="ON67" s="318"/>
      <c r="OO67" s="318"/>
      <c r="OP67" s="318"/>
      <c r="OQ67" s="318"/>
      <c r="OR67" s="318"/>
      <c r="OS67" s="318"/>
      <c r="OT67" s="318"/>
      <c r="OU67" s="318"/>
      <c r="OV67" s="318"/>
      <c r="OW67" s="318"/>
      <c r="OX67" s="318"/>
      <c r="OY67" s="318"/>
      <c r="OZ67" s="318"/>
      <c r="PA67" s="318"/>
      <c r="PB67" s="318"/>
      <c r="PC67" s="318"/>
      <c r="PD67" s="318"/>
      <c r="PE67" s="318"/>
      <c r="PF67" s="318"/>
      <c r="PG67" s="318"/>
      <c r="PH67" s="318"/>
      <c r="PI67" s="318"/>
      <c r="PJ67" s="318"/>
      <c r="PK67" s="318"/>
      <c r="PL67" s="318"/>
      <c r="PM67" s="318"/>
      <c r="PN67" s="318"/>
      <c r="PO67" s="318"/>
      <c r="PP67" s="318"/>
      <c r="PQ67" s="318"/>
      <c r="PR67" s="318"/>
      <c r="PS67" s="318"/>
      <c r="PT67" s="318"/>
      <c r="PU67" s="318"/>
      <c r="PV67" s="318"/>
      <c r="PW67" s="318"/>
      <c r="PX67" s="318"/>
      <c r="PY67" s="318"/>
      <c r="PZ67" s="318"/>
      <c r="QA67" s="318"/>
      <c r="QB67" s="318"/>
      <c r="QC67" s="318"/>
      <c r="QD67" s="318"/>
      <c r="QE67" s="318"/>
      <c r="QF67" s="318"/>
      <c r="QG67" s="318"/>
      <c r="QH67" s="318"/>
      <c r="QI67" s="318"/>
      <c r="QJ67" s="318"/>
      <c r="QK67" s="318"/>
      <c r="QL67" s="318"/>
      <c r="QM67" s="318"/>
      <c r="QN67" s="318"/>
      <c r="QO67" s="318"/>
      <c r="QP67" s="318"/>
      <c r="QQ67" s="318"/>
      <c r="QR67" s="318"/>
      <c r="QS67" s="318"/>
      <c r="QT67" s="318"/>
      <c r="QU67" s="318"/>
      <c r="QV67" s="318"/>
      <c r="QW67" s="318"/>
      <c r="QX67" s="318"/>
      <c r="QY67" s="318"/>
      <c r="QZ67" s="318"/>
      <c r="RA67" s="318"/>
      <c r="RB67" s="318"/>
      <c r="RC67" s="318"/>
      <c r="RD67" s="318"/>
      <c r="RE67" s="318"/>
      <c r="RF67" s="318"/>
      <c r="RG67" s="318"/>
      <c r="RH67" s="318"/>
      <c r="RI67" s="318"/>
      <c r="RJ67" s="318"/>
      <c r="RK67" s="318"/>
      <c r="RL67" s="318"/>
      <c r="RM67" s="318"/>
      <c r="RN67" s="318"/>
      <c r="RO67" s="318"/>
      <c r="RP67" s="318"/>
      <c r="RQ67" s="318"/>
      <c r="RR67" s="318"/>
      <c r="RS67" s="318"/>
      <c r="RT67" s="318"/>
      <c r="RU67" s="318"/>
      <c r="RV67" s="318"/>
      <c r="RW67" s="318"/>
      <c r="RX67" s="318"/>
      <c r="RY67" s="318"/>
      <c r="RZ67" s="318"/>
      <c r="SA67" s="318"/>
      <c r="SB67" s="318"/>
      <c r="SC67" s="318"/>
      <c r="SD67" s="318"/>
      <c r="SE67" s="318"/>
      <c r="SF67" s="318"/>
      <c r="SG67" s="318"/>
      <c r="SH67" s="318"/>
      <c r="SI67" s="318"/>
      <c r="SJ67" s="318"/>
      <c r="SK67" s="318"/>
      <c r="SL67" s="318"/>
      <c r="SM67" s="318"/>
      <c r="SN67" s="318"/>
      <c r="SO67" s="318"/>
      <c r="SP67" s="318"/>
      <c r="SQ67" s="318"/>
      <c r="SR67" s="318"/>
      <c r="SS67" s="318"/>
      <c r="ST67" s="318"/>
      <c r="SU67" s="318"/>
      <c r="SV67" s="318"/>
      <c r="SW67" s="318"/>
      <c r="SX67" s="318"/>
      <c r="SY67" s="318"/>
      <c r="SZ67" s="318"/>
      <c r="TA67" s="318"/>
      <c r="TB67" s="318"/>
      <c r="TC67" s="318"/>
      <c r="TD67" s="318"/>
      <c r="TE67" s="318"/>
      <c r="TF67" s="318"/>
      <c r="TG67" s="318"/>
      <c r="TH67" s="318"/>
      <c r="TI67" s="318"/>
      <c r="TJ67" s="318"/>
      <c r="TK67" s="318"/>
      <c r="TL67" s="318"/>
      <c r="TM67" s="318"/>
      <c r="TN67" s="318"/>
      <c r="TO67" s="318"/>
      <c r="TP67" s="318"/>
      <c r="TQ67" s="318"/>
      <c r="TR67" s="318"/>
      <c r="TS67" s="318"/>
      <c r="TT67" s="318"/>
      <c r="TU67" s="318"/>
      <c r="TV67" s="318"/>
      <c r="TW67" s="318"/>
      <c r="TX67" s="318"/>
      <c r="TY67" s="318"/>
      <c r="TZ67" s="318"/>
      <c r="UA67" s="318"/>
      <c r="UB67" s="318"/>
      <c r="UC67" s="318"/>
      <c r="UD67" s="318"/>
      <c r="UE67" s="318"/>
      <c r="UF67" s="318"/>
      <c r="UG67" s="318"/>
      <c r="UH67" s="318"/>
      <c r="UI67" s="318"/>
      <c r="UJ67" s="318"/>
      <c r="UK67" s="318"/>
      <c r="UL67" s="318"/>
      <c r="UM67" s="318"/>
      <c r="UN67" s="318"/>
      <c r="UO67" s="318"/>
      <c r="UP67" s="318"/>
      <c r="UQ67" s="318"/>
      <c r="UR67" s="318"/>
      <c r="US67" s="318"/>
      <c r="UT67" s="318"/>
      <c r="UU67" s="318"/>
      <c r="UV67" s="318"/>
      <c r="UW67" s="318"/>
      <c r="UX67" s="318"/>
      <c r="UY67" s="318"/>
      <c r="UZ67" s="318"/>
      <c r="VA67" s="318"/>
      <c r="VB67" s="318"/>
      <c r="VC67" s="318"/>
      <c r="VD67" s="318"/>
      <c r="VE67" s="318"/>
      <c r="VF67" s="318"/>
      <c r="VG67" s="318"/>
      <c r="VH67" s="318"/>
      <c r="VI67" s="318"/>
      <c r="VJ67" s="318"/>
      <c r="VK67" s="318"/>
      <c r="VL67" s="318"/>
      <c r="VM67" s="318"/>
      <c r="VN67" s="318"/>
      <c r="VO67" s="318"/>
      <c r="VP67" s="318"/>
      <c r="VQ67" s="318"/>
      <c r="VR67" s="318"/>
      <c r="VS67" s="318"/>
      <c r="VT67" s="318"/>
      <c r="VU67" s="318"/>
      <c r="VV67" s="318"/>
      <c r="VW67" s="318"/>
      <c r="VX67" s="318"/>
      <c r="VY67" s="318"/>
      <c r="VZ67" s="318"/>
      <c r="WA67" s="318"/>
      <c r="WB67" s="318"/>
      <c r="WC67" s="318"/>
      <c r="WD67" s="318"/>
      <c r="WE67" s="318"/>
      <c r="WF67" s="318"/>
      <c r="WG67" s="318"/>
      <c r="WH67" s="318"/>
      <c r="WI67" s="318"/>
      <c r="WJ67" s="318"/>
      <c r="WK67" s="318"/>
      <c r="WL67" s="318"/>
      <c r="WM67" s="318"/>
      <c r="WN67" s="318"/>
      <c r="WO67" s="318"/>
      <c r="WP67" s="318"/>
      <c r="WQ67" s="318"/>
      <c r="WR67" s="318"/>
      <c r="WS67" s="318"/>
      <c r="WT67" s="318"/>
      <c r="WU67" s="318"/>
      <c r="WV67" s="318"/>
      <c r="WW67" s="318"/>
      <c r="WX67" s="318"/>
      <c r="WY67" s="318"/>
      <c r="WZ67" s="318"/>
      <c r="XA67" s="318"/>
      <c r="XB67" s="318"/>
      <c r="XC67" s="318"/>
      <c r="XD67" s="318"/>
      <c r="XE67" s="318"/>
      <c r="XF67" s="318"/>
      <c r="XG67" s="318"/>
      <c r="XH67" s="318"/>
      <c r="XI67" s="318"/>
      <c r="XJ67" s="318"/>
      <c r="XK67" s="318"/>
      <c r="XL67" s="318"/>
      <c r="XM67" s="318"/>
      <c r="XN67" s="318"/>
      <c r="XO67" s="318"/>
      <c r="XP67" s="318"/>
      <c r="XQ67" s="318"/>
      <c r="XR67" s="318"/>
      <c r="XS67" s="318"/>
      <c r="XT67" s="318"/>
      <c r="XU67" s="318"/>
      <c r="XV67" s="318"/>
      <c r="XW67" s="318"/>
      <c r="XX67" s="318"/>
      <c r="XY67" s="318"/>
      <c r="XZ67" s="318"/>
      <c r="YA67" s="318"/>
      <c r="YB67" s="318"/>
      <c r="YC67" s="318"/>
      <c r="YD67" s="318"/>
      <c r="YE67" s="318"/>
      <c r="YF67" s="318"/>
      <c r="YG67" s="318"/>
      <c r="YH67" s="318"/>
      <c r="YI67" s="318"/>
      <c r="YJ67" s="318"/>
      <c r="YK67" s="318"/>
      <c r="YL67" s="318"/>
      <c r="YM67" s="318"/>
      <c r="YN67" s="318"/>
      <c r="YO67" s="318"/>
      <c r="YP67" s="318"/>
      <c r="YQ67" s="318"/>
      <c r="YR67" s="318"/>
      <c r="YS67" s="318"/>
      <c r="YT67" s="318"/>
      <c r="YU67" s="318"/>
      <c r="YV67" s="318"/>
      <c r="YW67" s="318"/>
      <c r="YX67" s="318"/>
      <c r="YY67" s="318"/>
      <c r="YZ67" s="318"/>
      <c r="ZA67" s="318"/>
      <c r="ZB67" s="318"/>
      <c r="ZC67" s="318"/>
      <c r="ZD67" s="318"/>
      <c r="ZE67" s="318"/>
      <c r="ZF67" s="318"/>
      <c r="ZG67" s="318"/>
      <c r="ZH67" s="318"/>
      <c r="ZI67" s="318"/>
      <c r="ZJ67" s="318"/>
      <c r="ZK67" s="318"/>
      <c r="ZL67" s="318"/>
      <c r="ZM67" s="318"/>
      <c r="ZN67" s="318"/>
      <c r="ZO67" s="318"/>
      <c r="ZP67" s="318"/>
      <c r="ZQ67" s="318"/>
      <c r="ZR67" s="318"/>
      <c r="ZS67" s="318"/>
      <c r="ZT67" s="318"/>
      <c r="ZU67" s="318"/>
      <c r="ZV67" s="318"/>
      <c r="ZW67" s="318"/>
      <c r="ZX67" s="318"/>
      <c r="ZY67" s="318"/>
      <c r="ZZ67" s="318"/>
      <c r="AAA67" s="318"/>
      <c r="AAB67" s="318"/>
      <c r="AAC67" s="318"/>
      <c r="AAD67" s="318"/>
      <c r="AAE67" s="318"/>
      <c r="AAF67" s="318"/>
      <c r="AAG67" s="318"/>
      <c r="AAH67" s="318"/>
      <c r="AAI67" s="318"/>
      <c r="AAJ67" s="318"/>
      <c r="AAK67" s="318"/>
      <c r="AAL67" s="318"/>
      <c r="AAM67" s="318"/>
      <c r="AAN67" s="318"/>
      <c r="AAO67" s="318"/>
      <c r="AAP67" s="318"/>
      <c r="AAQ67" s="318"/>
      <c r="AAR67" s="318"/>
      <c r="AAS67" s="318"/>
      <c r="AAT67" s="318"/>
      <c r="AAU67" s="318"/>
      <c r="AAV67" s="318"/>
      <c r="AAW67" s="318"/>
      <c r="AAX67" s="318"/>
      <c r="AAY67" s="318"/>
      <c r="AAZ67" s="318"/>
      <c r="ABA67" s="318"/>
      <c r="ABB67" s="318"/>
      <c r="ABC67" s="318"/>
      <c r="ABD67" s="318"/>
      <c r="ABE67" s="318"/>
      <c r="ABF67" s="318"/>
      <c r="ABG67" s="318"/>
      <c r="ABH67" s="318"/>
      <c r="ABI67" s="318"/>
      <c r="ABJ67" s="318"/>
      <c r="ABK67" s="318"/>
      <c r="ABL67" s="318"/>
      <c r="ABM67" s="318"/>
      <c r="ABN67" s="318"/>
      <c r="ABO67" s="318"/>
      <c r="ABP67" s="318"/>
      <c r="ABQ67" s="318"/>
      <c r="ABR67" s="318"/>
      <c r="ABS67" s="318"/>
      <c r="ABT67" s="318"/>
      <c r="ABU67" s="318"/>
      <c r="ABV67" s="318"/>
      <c r="ABW67" s="318"/>
      <c r="ABX67" s="318"/>
      <c r="ABY67" s="318"/>
      <c r="ABZ67" s="318"/>
      <c r="ACA67" s="318"/>
      <c r="ACB67" s="318"/>
      <c r="ACC67" s="318"/>
      <c r="ACD67" s="318"/>
      <c r="ACE67" s="318"/>
      <c r="ACF67" s="318"/>
      <c r="ACG67" s="318"/>
      <c r="ACH67" s="318"/>
      <c r="ACI67" s="318"/>
      <c r="ACJ67" s="318"/>
      <c r="ACK67" s="318"/>
      <c r="ACL67" s="318"/>
      <c r="ACM67" s="318"/>
      <c r="ACN67" s="318"/>
      <c r="ACO67" s="318"/>
      <c r="ACP67" s="318"/>
      <c r="ACQ67" s="318"/>
      <c r="ACR67" s="318"/>
      <c r="ACS67" s="318"/>
      <c r="ACT67" s="318"/>
      <c r="ACU67" s="318"/>
      <c r="ACV67" s="318"/>
      <c r="ACW67" s="318"/>
      <c r="ACX67" s="318"/>
      <c r="ACY67" s="318"/>
      <c r="ACZ67" s="318"/>
      <c r="ADA67" s="318"/>
      <c r="ADB67" s="318"/>
      <c r="ADC67" s="318"/>
      <c r="ADD67" s="318"/>
      <c r="ADE67" s="318"/>
      <c r="ADF67" s="318"/>
      <c r="ADG67" s="318"/>
      <c r="ADH67" s="318"/>
      <c r="ADI67" s="318"/>
      <c r="ADJ67" s="318"/>
      <c r="ADK67" s="318"/>
      <c r="ADL67" s="318"/>
      <c r="ADM67" s="318"/>
      <c r="ADN67" s="318"/>
      <c r="ADO67" s="318"/>
      <c r="ADP67" s="318"/>
      <c r="ADQ67" s="318"/>
      <c r="ADR67" s="318"/>
      <c r="ADS67" s="318"/>
      <c r="ADT67" s="318"/>
      <c r="ADU67" s="318"/>
      <c r="ADV67" s="318"/>
      <c r="ADW67" s="318"/>
      <c r="ADX67" s="318"/>
      <c r="ADY67" s="318"/>
      <c r="ADZ67" s="318"/>
      <c r="AEA67" s="318"/>
      <c r="AEB67" s="318"/>
      <c r="AEC67" s="318"/>
      <c r="AED67" s="318"/>
      <c r="AEE67" s="318"/>
      <c r="AEF67" s="318"/>
      <c r="AEG67" s="318"/>
      <c r="AEH67" s="318"/>
      <c r="AEI67" s="318"/>
      <c r="AEJ67" s="318"/>
      <c r="AEK67" s="318"/>
      <c r="AEL67" s="318"/>
      <c r="AEM67" s="318"/>
      <c r="AEN67" s="318"/>
      <c r="AEO67" s="318"/>
      <c r="AEP67" s="318"/>
      <c r="AEQ67" s="318"/>
      <c r="AER67" s="318"/>
      <c r="AES67" s="318"/>
      <c r="AET67" s="318"/>
      <c r="AEU67" s="318"/>
      <c r="AEV67" s="318"/>
      <c r="AEW67" s="318"/>
      <c r="AEX67" s="318"/>
      <c r="AEY67" s="318"/>
      <c r="AEZ67" s="318"/>
      <c r="AFA67" s="318"/>
      <c r="AFB67" s="318"/>
      <c r="AFC67" s="318"/>
      <c r="AFD67" s="318"/>
      <c r="AFE67" s="318"/>
      <c r="AFF67" s="318"/>
      <c r="AFG67" s="318"/>
      <c r="AFH67" s="318"/>
      <c r="AFI67" s="318"/>
      <c r="AFJ67" s="318"/>
      <c r="AFK67" s="318"/>
      <c r="AFL67" s="318"/>
      <c r="AFM67" s="318"/>
      <c r="AFN67" s="318"/>
      <c r="AFO67" s="318"/>
      <c r="AFP67" s="318"/>
      <c r="AFQ67" s="318"/>
      <c r="AFR67" s="318"/>
      <c r="AFS67" s="318"/>
      <c r="AFT67" s="318"/>
      <c r="AFU67" s="318"/>
      <c r="AFV67" s="318"/>
      <c r="AFW67" s="318"/>
      <c r="AFX67" s="318"/>
      <c r="AFY67" s="318"/>
      <c r="AFZ67" s="318"/>
      <c r="AGA67" s="318"/>
      <c r="AGB67" s="318"/>
      <c r="AGC67" s="318"/>
      <c r="AGD67" s="318"/>
      <c r="AGE67" s="318"/>
      <c r="AGF67" s="318"/>
      <c r="AGG67" s="318"/>
      <c r="AGH67" s="318"/>
      <c r="AGI67" s="318"/>
      <c r="AGJ67" s="318"/>
      <c r="AGK67" s="318"/>
      <c r="AGL67" s="318"/>
      <c r="AGM67" s="318"/>
      <c r="AGN67" s="318"/>
      <c r="AGO67" s="318"/>
      <c r="AGP67" s="318"/>
      <c r="AGQ67" s="318"/>
      <c r="AGR67" s="318"/>
      <c r="AGS67" s="318"/>
      <c r="AGT67" s="318"/>
      <c r="AGU67" s="318"/>
      <c r="AGV67" s="318"/>
      <c r="AGW67" s="318"/>
      <c r="AGX67" s="318"/>
      <c r="AGY67" s="318"/>
      <c r="AGZ67" s="318"/>
      <c r="AHA67" s="318"/>
      <c r="AHB67" s="318"/>
      <c r="AHC67" s="318"/>
      <c r="AHD67" s="318"/>
      <c r="AHE67" s="318"/>
      <c r="AHF67" s="318"/>
      <c r="AHG67" s="318"/>
      <c r="AHH67" s="318"/>
      <c r="AHI67" s="318"/>
      <c r="AHJ67" s="318"/>
      <c r="AHK67" s="318"/>
      <c r="AHL67" s="318"/>
      <c r="AHM67" s="318"/>
      <c r="AHN67" s="318"/>
      <c r="AHO67" s="318"/>
      <c r="AHP67" s="318"/>
      <c r="AHQ67" s="318"/>
      <c r="AHR67" s="318"/>
      <c r="AHS67" s="318"/>
      <c r="AHT67" s="318"/>
      <c r="AHU67" s="318"/>
      <c r="AHV67" s="318"/>
      <c r="AHW67" s="318"/>
      <c r="AHX67" s="318"/>
      <c r="AHY67" s="318"/>
      <c r="AHZ67" s="318"/>
      <c r="AIA67" s="318"/>
      <c r="AIB67" s="318"/>
      <c r="AIC67" s="318"/>
      <c r="AID67" s="318"/>
      <c r="AIE67" s="318"/>
      <c r="AIF67" s="318"/>
      <c r="AIG67" s="318"/>
      <c r="AIH67" s="318"/>
      <c r="AII67" s="318"/>
      <c r="AIJ67" s="318"/>
      <c r="AIK67" s="318"/>
      <c r="AIL67" s="318"/>
      <c r="AIM67" s="318"/>
      <c r="AIN67" s="318"/>
      <c r="AIO67" s="318"/>
      <c r="AIP67" s="318"/>
      <c r="AIQ67" s="318"/>
      <c r="AIR67" s="318"/>
      <c r="AIS67" s="318"/>
      <c r="AIT67" s="318"/>
      <c r="AIU67" s="318"/>
      <c r="AIV67" s="318"/>
      <c r="AIW67" s="318"/>
      <c r="AIX67" s="318"/>
      <c r="AIY67" s="318"/>
      <c r="AIZ67" s="318"/>
      <c r="AJA67" s="318"/>
      <c r="AJB67" s="318"/>
      <c r="AJC67" s="318"/>
      <c r="AJD67" s="318"/>
      <c r="AJE67" s="318"/>
      <c r="AJF67" s="318"/>
      <c r="AJG67" s="318"/>
      <c r="AJH67" s="318"/>
      <c r="AJI67" s="318"/>
      <c r="AJJ67" s="318"/>
      <c r="AJK67" s="318"/>
      <c r="AJL67" s="318"/>
      <c r="AJM67" s="318"/>
      <c r="AJN67" s="318"/>
      <c r="AJO67" s="318"/>
      <c r="AJP67" s="318"/>
      <c r="AJQ67" s="318"/>
      <c r="AJR67" s="318"/>
      <c r="AJS67" s="318"/>
      <c r="AJT67" s="318"/>
      <c r="AJU67" s="318"/>
      <c r="AJV67" s="318"/>
      <c r="AJW67" s="318"/>
      <c r="AJX67" s="318"/>
      <c r="AJY67" s="318"/>
      <c r="AJZ67" s="318"/>
      <c r="AKA67" s="318"/>
      <c r="AKB67" s="318"/>
      <c r="AKC67" s="318"/>
      <c r="AKD67" s="318"/>
      <c r="AKE67" s="318"/>
      <c r="AKF67" s="318"/>
      <c r="AKG67" s="318"/>
      <c r="AKH67" s="318"/>
      <c r="AKI67" s="318"/>
      <c r="AKJ67" s="318"/>
      <c r="AKK67" s="318"/>
      <c r="AKL67" s="318"/>
      <c r="AKM67" s="318"/>
      <c r="AKN67" s="318"/>
      <c r="AKO67" s="318"/>
      <c r="AKP67" s="318"/>
      <c r="AKQ67" s="318"/>
      <c r="AKR67" s="318"/>
      <c r="AKS67" s="318"/>
      <c r="AKT67" s="318"/>
      <c r="AKU67" s="318"/>
      <c r="AKV67" s="318"/>
      <c r="AKW67" s="318"/>
      <c r="AKX67" s="318"/>
      <c r="AKY67" s="318"/>
      <c r="AKZ67" s="318"/>
      <c r="ALA67" s="318"/>
      <c r="ALB67" s="318"/>
      <c r="ALC67" s="318"/>
      <c r="ALD67" s="318"/>
      <c r="ALE67" s="318"/>
      <c r="ALF67" s="318"/>
      <c r="ALG67" s="318"/>
      <c r="ALH67" s="318"/>
      <c r="ALI67" s="318"/>
      <c r="ALJ67" s="318"/>
      <c r="ALK67" s="318"/>
      <c r="ALL67" s="318"/>
      <c r="ALM67" s="318"/>
      <c r="ALN67" s="318"/>
      <c r="ALO67" s="318"/>
      <c r="ALP67" s="318"/>
      <c r="ALQ67" s="318"/>
      <c r="ALR67" s="318"/>
      <c r="ALS67" s="318"/>
      <c r="ALT67" s="318"/>
      <c r="ALU67" s="318"/>
      <c r="ALV67" s="318"/>
      <c r="ALW67" s="318"/>
    </row>
    <row r="68" spans="1:1011" s="321" customFormat="1">
      <c r="A68" s="318"/>
      <c r="B68" s="318"/>
      <c r="C68" s="318"/>
      <c r="D68" s="318"/>
      <c r="E68" s="318"/>
      <c r="F68" s="318"/>
      <c r="G68" s="318"/>
      <c r="H68" s="318"/>
      <c r="I68" s="318"/>
      <c r="J68" s="318"/>
      <c r="K68" s="318"/>
      <c r="L68" s="318"/>
      <c r="M68" s="318"/>
      <c r="W68" s="318"/>
      <c r="X68" s="318"/>
      <c r="Y68" s="318"/>
      <c r="Z68" s="318"/>
      <c r="AA68" s="318"/>
      <c r="AB68" s="318"/>
      <c r="AC68" s="318"/>
      <c r="AD68" s="318"/>
      <c r="AE68" s="318"/>
      <c r="AF68" s="318"/>
      <c r="AG68" s="318"/>
      <c r="AH68" s="318"/>
      <c r="AI68" s="318"/>
      <c r="AJ68" s="318"/>
      <c r="AK68" s="318"/>
      <c r="AL68" s="318"/>
      <c r="AM68" s="318"/>
      <c r="AN68" s="318"/>
      <c r="AO68" s="318"/>
      <c r="AP68" s="318"/>
      <c r="AQ68" s="318"/>
      <c r="AR68" s="318"/>
      <c r="AS68" s="318"/>
      <c r="AT68" s="318"/>
      <c r="AU68" s="318"/>
      <c r="AV68" s="318"/>
      <c r="AW68" s="318"/>
      <c r="AX68" s="318"/>
      <c r="AY68" s="318"/>
      <c r="AZ68" s="318"/>
      <c r="BA68" s="318"/>
      <c r="BB68" s="318"/>
      <c r="BC68" s="318"/>
      <c r="BD68" s="318"/>
      <c r="BE68" s="318"/>
      <c r="BF68" s="318"/>
      <c r="BG68" s="318"/>
      <c r="BH68" s="318"/>
      <c r="BI68" s="318"/>
      <c r="BJ68" s="318"/>
      <c r="BK68" s="318"/>
      <c r="BL68" s="318"/>
      <c r="BM68" s="318"/>
      <c r="BN68" s="318"/>
      <c r="BO68" s="318"/>
      <c r="BP68" s="318"/>
      <c r="BQ68" s="318"/>
      <c r="BR68" s="318"/>
      <c r="BS68" s="318"/>
      <c r="BT68" s="318"/>
      <c r="BU68" s="318"/>
      <c r="BV68" s="318"/>
      <c r="BW68" s="318"/>
      <c r="BX68" s="318"/>
      <c r="BY68" s="318"/>
      <c r="BZ68" s="318"/>
      <c r="CA68" s="318"/>
      <c r="CB68" s="318"/>
      <c r="CC68" s="318"/>
      <c r="CD68" s="318"/>
      <c r="CE68" s="318"/>
      <c r="CF68" s="318"/>
      <c r="CG68" s="318"/>
      <c r="CH68" s="318"/>
      <c r="CI68" s="318"/>
      <c r="CJ68" s="318"/>
      <c r="CK68" s="318"/>
      <c r="CL68" s="318"/>
      <c r="CM68" s="318"/>
      <c r="CN68" s="318"/>
      <c r="CO68" s="318"/>
      <c r="CP68" s="318"/>
      <c r="CQ68" s="318"/>
      <c r="CR68" s="318"/>
      <c r="CS68" s="318"/>
      <c r="CT68" s="318"/>
      <c r="CU68" s="318"/>
      <c r="CV68" s="318"/>
      <c r="CW68" s="318"/>
      <c r="CX68" s="318"/>
      <c r="CY68" s="318"/>
      <c r="CZ68" s="318"/>
      <c r="DA68" s="318"/>
      <c r="DB68" s="318"/>
      <c r="DC68" s="318"/>
      <c r="DD68" s="318"/>
      <c r="DE68" s="318"/>
      <c r="DF68" s="318"/>
      <c r="DG68" s="318"/>
      <c r="DH68" s="318"/>
      <c r="DI68" s="318"/>
      <c r="DJ68" s="318"/>
      <c r="DK68" s="318"/>
      <c r="DL68" s="318"/>
      <c r="DM68" s="318"/>
      <c r="DN68" s="318"/>
      <c r="DO68" s="318"/>
      <c r="DP68" s="318"/>
      <c r="DQ68" s="318"/>
      <c r="DR68" s="318"/>
      <c r="DS68" s="318"/>
      <c r="DT68" s="318"/>
      <c r="DU68" s="318"/>
      <c r="DV68" s="318"/>
      <c r="DW68" s="318"/>
      <c r="DX68" s="318"/>
      <c r="DY68" s="318"/>
      <c r="DZ68" s="318"/>
      <c r="EA68" s="318"/>
      <c r="EB68" s="318"/>
      <c r="EC68" s="318"/>
      <c r="ED68" s="318"/>
      <c r="EE68" s="318"/>
      <c r="EF68" s="318"/>
      <c r="EG68" s="318"/>
      <c r="EH68" s="318"/>
      <c r="EI68" s="318"/>
      <c r="EJ68" s="318"/>
      <c r="EK68" s="318"/>
      <c r="EL68" s="318"/>
      <c r="EM68" s="318"/>
      <c r="EN68" s="318"/>
      <c r="EO68" s="318"/>
      <c r="EP68" s="318"/>
      <c r="EQ68" s="318"/>
      <c r="ER68" s="318"/>
      <c r="ES68" s="318"/>
      <c r="ET68" s="318"/>
      <c r="EU68" s="318"/>
      <c r="EV68" s="318"/>
      <c r="EW68" s="318"/>
      <c r="EX68" s="318"/>
      <c r="EY68" s="318"/>
      <c r="EZ68" s="318"/>
      <c r="FA68" s="318"/>
      <c r="FB68" s="318"/>
      <c r="FC68" s="318"/>
      <c r="FD68" s="318"/>
      <c r="FE68" s="318"/>
      <c r="FF68" s="318"/>
      <c r="FG68" s="318"/>
      <c r="FH68" s="318"/>
      <c r="FI68" s="318"/>
      <c r="FJ68" s="318"/>
      <c r="FK68" s="318"/>
      <c r="FL68" s="318"/>
      <c r="FM68" s="318"/>
      <c r="FN68" s="318"/>
      <c r="FO68" s="318"/>
      <c r="FP68" s="318"/>
      <c r="FQ68" s="318"/>
      <c r="FR68" s="318"/>
      <c r="FS68" s="318"/>
      <c r="FT68" s="318"/>
      <c r="FU68" s="318"/>
      <c r="FV68" s="318"/>
      <c r="FW68" s="318"/>
      <c r="FX68" s="318"/>
      <c r="FY68" s="318"/>
      <c r="FZ68" s="318"/>
      <c r="GA68" s="318"/>
      <c r="GB68" s="318"/>
      <c r="GC68" s="318"/>
      <c r="GD68" s="318"/>
      <c r="GE68" s="318"/>
      <c r="GF68" s="318"/>
      <c r="GG68" s="318"/>
      <c r="GH68" s="318"/>
      <c r="GI68" s="318"/>
      <c r="GJ68" s="318"/>
      <c r="GK68" s="318"/>
      <c r="GL68" s="318"/>
      <c r="GM68" s="318"/>
      <c r="GN68" s="318"/>
      <c r="GO68" s="318"/>
      <c r="GP68" s="318"/>
      <c r="GQ68" s="318"/>
      <c r="GR68" s="318"/>
      <c r="GS68" s="318"/>
      <c r="GT68" s="318"/>
      <c r="GU68" s="318"/>
      <c r="GV68" s="318"/>
      <c r="GW68" s="318"/>
      <c r="GX68" s="318"/>
      <c r="GY68" s="318"/>
      <c r="GZ68" s="318"/>
      <c r="HA68" s="318"/>
      <c r="HB68" s="318"/>
      <c r="HC68" s="318"/>
      <c r="HD68" s="318"/>
      <c r="HE68" s="318"/>
      <c r="HF68" s="318"/>
      <c r="HG68" s="318"/>
      <c r="HH68" s="318"/>
      <c r="HI68" s="318"/>
      <c r="HJ68" s="318"/>
      <c r="HK68" s="318"/>
      <c r="HL68" s="318"/>
      <c r="HM68" s="318"/>
      <c r="HN68" s="318"/>
      <c r="HO68" s="318"/>
      <c r="HP68" s="318"/>
      <c r="HQ68" s="318"/>
      <c r="HR68" s="318"/>
      <c r="HS68" s="318"/>
      <c r="HT68" s="318"/>
      <c r="HU68" s="318"/>
      <c r="HV68" s="318"/>
      <c r="HW68" s="318"/>
      <c r="HX68" s="318"/>
      <c r="HY68" s="318"/>
      <c r="HZ68" s="318"/>
      <c r="IA68" s="318"/>
      <c r="IB68" s="318"/>
      <c r="IC68" s="318"/>
      <c r="ID68" s="318"/>
      <c r="IE68" s="318"/>
      <c r="IF68" s="318"/>
      <c r="IG68" s="318"/>
      <c r="IH68" s="318"/>
      <c r="II68" s="318"/>
      <c r="IJ68" s="318"/>
      <c r="IK68" s="318"/>
      <c r="IL68" s="318"/>
      <c r="IM68" s="318"/>
      <c r="IN68" s="318"/>
      <c r="IO68" s="318"/>
      <c r="IP68" s="318"/>
      <c r="IQ68" s="318"/>
      <c r="IR68" s="318"/>
      <c r="IS68" s="318"/>
      <c r="IT68" s="318"/>
      <c r="IU68" s="318"/>
      <c r="IV68" s="318"/>
      <c r="IW68" s="318"/>
      <c r="IX68" s="318"/>
      <c r="IY68" s="318"/>
      <c r="IZ68" s="318"/>
      <c r="JA68" s="318"/>
      <c r="JB68" s="318"/>
      <c r="JC68" s="318"/>
      <c r="JD68" s="318"/>
      <c r="JE68" s="318"/>
      <c r="JF68" s="318"/>
      <c r="JG68" s="318"/>
      <c r="JH68" s="318"/>
      <c r="JI68" s="318"/>
      <c r="JJ68" s="318"/>
      <c r="JK68" s="318"/>
      <c r="JL68" s="318"/>
      <c r="JM68" s="318"/>
      <c r="JN68" s="318"/>
      <c r="JO68" s="318"/>
      <c r="JP68" s="318"/>
      <c r="JQ68" s="318"/>
      <c r="JR68" s="318"/>
      <c r="JS68" s="318"/>
      <c r="JT68" s="318"/>
      <c r="JU68" s="318"/>
      <c r="JV68" s="318"/>
      <c r="JW68" s="318"/>
      <c r="JX68" s="318"/>
      <c r="JY68" s="318"/>
      <c r="JZ68" s="318"/>
      <c r="KA68" s="318"/>
      <c r="KB68" s="318"/>
      <c r="KC68" s="318"/>
      <c r="KD68" s="318"/>
      <c r="KE68" s="318"/>
      <c r="KF68" s="318"/>
      <c r="KG68" s="318"/>
      <c r="KH68" s="318"/>
      <c r="KI68" s="318"/>
      <c r="KJ68" s="318"/>
      <c r="KK68" s="318"/>
      <c r="KL68" s="318"/>
      <c r="KM68" s="318"/>
      <c r="KN68" s="318"/>
      <c r="KO68" s="318"/>
      <c r="KP68" s="318"/>
      <c r="KQ68" s="318"/>
      <c r="KR68" s="318"/>
      <c r="KS68" s="318"/>
      <c r="KT68" s="318"/>
      <c r="KU68" s="318"/>
      <c r="KV68" s="318"/>
      <c r="KW68" s="318"/>
      <c r="KX68" s="318"/>
      <c r="KY68" s="318"/>
      <c r="KZ68" s="318"/>
      <c r="LA68" s="318"/>
      <c r="LB68" s="318"/>
      <c r="LC68" s="318"/>
      <c r="LD68" s="318"/>
      <c r="LE68" s="318"/>
      <c r="LF68" s="318"/>
      <c r="LG68" s="318"/>
      <c r="LH68" s="318"/>
      <c r="LI68" s="318"/>
      <c r="LJ68" s="318"/>
      <c r="LK68" s="318"/>
      <c r="LL68" s="318"/>
      <c r="LM68" s="318"/>
      <c r="LN68" s="318"/>
      <c r="LO68" s="318"/>
      <c r="LP68" s="318"/>
      <c r="LQ68" s="318"/>
      <c r="LR68" s="318"/>
      <c r="LS68" s="318"/>
      <c r="LT68" s="318"/>
      <c r="LU68" s="318"/>
      <c r="LV68" s="318"/>
      <c r="LW68" s="318"/>
      <c r="LX68" s="318"/>
      <c r="LY68" s="318"/>
      <c r="LZ68" s="318"/>
      <c r="MA68" s="318"/>
      <c r="MB68" s="318"/>
      <c r="MC68" s="318"/>
      <c r="MD68" s="318"/>
      <c r="ME68" s="318"/>
      <c r="MF68" s="318"/>
      <c r="MG68" s="318"/>
      <c r="MH68" s="318"/>
      <c r="MI68" s="318"/>
      <c r="MJ68" s="318"/>
      <c r="MK68" s="318"/>
      <c r="ML68" s="318"/>
      <c r="MM68" s="318"/>
      <c r="MN68" s="318"/>
      <c r="MO68" s="318"/>
      <c r="MP68" s="318"/>
      <c r="MQ68" s="318"/>
      <c r="MR68" s="318"/>
      <c r="MS68" s="318"/>
      <c r="MT68" s="318"/>
      <c r="MU68" s="318"/>
      <c r="MV68" s="318"/>
      <c r="MW68" s="318"/>
      <c r="MX68" s="318"/>
      <c r="MY68" s="318"/>
      <c r="MZ68" s="318"/>
      <c r="NA68" s="318"/>
      <c r="NB68" s="318"/>
      <c r="NC68" s="318"/>
      <c r="ND68" s="318"/>
      <c r="NE68" s="318"/>
      <c r="NF68" s="318"/>
      <c r="NG68" s="318"/>
      <c r="NH68" s="318"/>
      <c r="NI68" s="318"/>
      <c r="NJ68" s="318"/>
      <c r="NK68" s="318"/>
      <c r="NL68" s="318"/>
      <c r="NM68" s="318"/>
      <c r="NN68" s="318"/>
      <c r="NO68" s="318"/>
      <c r="NP68" s="318"/>
      <c r="NQ68" s="318"/>
      <c r="NR68" s="318"/>
      <c r="NS68" s="318"/>
      <c r="NT68" s="318"/>
      <c r="NU68" s="318"/>
      <c r="NV68" s="318"/>
      <c r="NW68" s="318"/>
      <c r="NX68" s="318"/>
      <c r="NY68" s="318"/>
      <c r="NZ68" s="318"/>
      <c r="OA68" s="318"/>
      <c r="OB68" s="318"/>
      <c r="OC68" s="318"/>
      <c r="OD68" s="318"/>
      <c r="OE68" s="318"/>
      <c r="OF68" s="318"/>
      <c r="OG68" s="318"/>
      <c r="OH68" s="318"/>
      <c r="OI68" s="318"/>
      <c r="OJ68" s="318"/>
      <c r="OK68" s="318"/>
      <c r="OL68" s="318"/>
      <c r="OM68" s="318"/>
      <c r="ON68" s="318"/>
      <c r="OO68" s="318"/>
      <c r="OP68" s="318"/>
      <c r="OQ68" s="318"/>
      <c r="OR68" s="318"/>
      <c r="OS68" s="318"/>
      <c r="OT68" s="318"/>
      <c r="OU68" s="318"/>
      <c r="OV68" s="318"/>
      <c r="OW68" s="318"/>
      <c r="OX68" s="318"/>
      <c r="OY68" s="318"/>
      <c r="OZ68" s="318"/>
      <c r="PA68" s="318"/>
      <c r="PB68" s="318"/>
      <c r="PC68" s="318"/>
      <c r="PD68" s="318"/>
      <c r="PE68" s="318"/>
      <c r="PF68" s="318"/>
      <c r="PG68" s="318"/>
      <c r="PH68" s="318"/>
      <c r="PI68" s="318"/>
      <c r="PJ68" s="318"/>
      <c r="PK68" s="318"/>
      <c r="PL68" s="318"/>
      <c r="PM68" s="318"/>
      <c r="PN68" s="318"/>
      <c r="PO68" s="318"/>
      <c r="PP68" s="318"/>
      <c r="PQ68" s="318"/>
      <c r="PR68" s="318"/>
      <c r="PS68" s="318"/>
      <c r="PT68" s="318"/>
      <c r="PU68" s="318"/>
      <c r="PV68" s="318"/>
      <c r="PW68" s="318"/>
      <c r="PX68" s="318"/>
      <c r="PY68" s="318"/>
      <c r="PZ68" s="318"/>
      <c r="QA68" s="318"/>
      <c r="QB68" s="318"/>
      <c r="QC68" s="318"/>
      <c r="QD68" s="318"/>
      <c r="QE68" s="318"/>
      <c r="QF68" s="318"/>
      <c r="QG68" s="318"/>
      <c r="QH68" s="318"/>
      <c r="QI68" s="318"/>
      <c r="QJ68" s="318"/>
      <c r="QK68" s="318"/>
      <c r="QL68" s="318"/>
      <c r="QM68" s="318"/>
      <c r="QN68" s="318"/>
      <c r="QO68" s="318"/>
      <c r="QP68" s="318"/>
      <c r="QQ68" s="318"/>
      <c r="QR68" s="318"/>
      <c r="QS68" s="318"/>
      <c r="QT68" s="318"/>
      <c r="QU68" s="318"/>
      <c r="QV68" s="318"/>
      <c r="QW68" s="318"/>
      <c r="QX68" s="318"/>
      <c r="QY68" s="318"/>
      <c r="QZ68" s="318"/>
      <c r="RA68" s="318"/>
      <c r="RB68" s="318"/>
      <c r="RC68" s="318"/>
      <c r="RD68" s="318"/>
      <c r="RE68" s="318"/>
      <c r="RF68" s="318"/>
      <c r="RG68" s="318"/>
      <c r="RH68" s="318"/>
      <c r="RI68" s="318"/>
      <c r="RJ68" s="318"/>
      <c r="RK68" s="318"/>
      <c r="RL68" s="318"/>
      <c r="RM68" s="318"/>
      <c r="RN68" s="318"/>
      <c r="RO68" s="318"/>
      <c r="RP68" s="318"/>
      <c r="RQ68" s="318"/>
      <c r="RR68" s="318"/>
      <c r="RS68" s="318"/>
      <c r="RT68" s="318"/>
      <c r="RU68" s="318"/>
      <c r="RV68" s="318"/>
      <c r="RW68" s="318"/>
      <c r="RX68" s="318"/>
      <c r="RY68" s="318"/>
      <c r="RZ68" s="318"/>
      <c r="SA68" s="318"/>
      <c r="SB68" s="318"/>
      <c r="SC68" s="318"/>
      <c r="SD68" s="318"/>
      <c r="SE68" s="318"/>
      <c r="SF68" s="318"/>
      <c r="SG68" s="318"/>
      <c r="SH68" s="318"/>
      <c r="SI68" s="318"/>
      <c r="SJ68" s="318"/>
      <c r="SK68" s="318"/>
      <c r="SL68" s="318"/>
      <c r="SM68" s="318"/>
      <c r="SN68" s="318"/>
      <c r="SO68" s="318"/>
      <c r="SP68" s="318"/>
      <c r="SQ68" s="318"/>
      <c r="SR68" s="318"/>
      <c r="SS68" s="318"/>
      <c r="ST68" s="318"/>
      <c r="SU68" s="318"/>
      <c r="SV68" s="318"/>
      <c r="SW68" s="318"/>
      <c r="SX68" s="318"/>
      <c r="SY68" s="318"/>
      <c r="SZ68" s="318"/>
      <c r="TA68" s="318"/>
      <c r="TB68" s="318"/>
      <c r="TC68" s="318"/>
      <c r="TD68" s="318"/>
      <c r="TE68" s="318"/>
      <c r="TF68" s="318"/>
      <c r="TG68" s="318"/>
      <c r="TH68" s="318"/>
      <c r="TI68" s="318"/>
      <c r="TJ68" s="318"/>
      <c r="TK68" s="318"/>
      <c r="TL68" s="318"/>
      <c r="TM68" s="318"/>
      <c r="TN68" s="318"/>
      <c r="TO68" s="318"/>
      <c r="TP68" s="318"/>
      <c r="TQ68" s="318"/>
      <c r="TR68" s="318"/>
      <c r="TS68" s="318"/>
      <c r="TT68" s="318"/>
      <c r="TU68" s="318"/>
      <c r="TV68" s="318"/>
      <c r="TW68" s="318"/>
      <c r="TX68" s="318"/>
      <c r="TY68" s="318"/>
      <c r="TZ68" s="318"/>
      <c r="UA68" s="318"/>
      <c r="UB68" s="318"/>
      <c r="UC68" s="318"/>
      <c r="UD68" s="318"/>
      <c r="UE68" s="318"/>
      <c r="UF68" s="318"/>
      <c r="UG68" s="318"/>
      <c r="UH68" s="318"/>
      <c r="UI68" s="318"/>
      <c r="UJ68" s="318"/>
      <c r="UK68" s="318"/>
      <c r="UL68" s="318"/>
      <c r="UM68" s="318"/>
      <c r="UN68" s="318"/>
      <c r="UO68" s="318"/>
      <c r="UP68" s="318"/>
      <c r="UQ68" s="318"/>
      <c r="UR68" s="318"/>
      <c r="US68" s="318"/>
      <c r="UT68" s="318"/>
      <c r="UU68" s="318"/>
      <c r="UV68" s="318"/>
      <c r="UW68" s="318"/>
      <c r="UX68" s="318"/>
      <c r="UY68" s="318"/>
      <c r="UZ68" s="318"/>
      <c r="VA68" s="318"/>
      <c r="VB68" s="318"/>
      <c r="VC68" s="318"/>
      <c r="VD68" s="318"/>
      <c r="VE68" s="318"/>
      <c r="VF68" s="318"/>
      <c r="VG68" s="318"/>
      <c r="VH68" s="318"/>
      <c r="VI68" s="318"/>
      <c r="VJ68" s="318"/>
      <c r="VK68" s="318"/>
      <c r="VL68" s="318"/>
      <c r="VM68" s="318"/>
      <c r="VN68" s="318"/>
      <c r="VO68" s="318"/>
      <c r="VP68" s="318"/>
      <c r="VQ68" s="318"/>
      <c r="VR68" s="318"/>
      <c r="VS68" s="318"/>
      <c r="VT68" s="318"/>
      <c r="VU68" s="318"/>
      <c r="VV68" s="318"/>
      <c r="VW68" s="318"/>
      <c r="VX68" s="318"/>
      <c r="VY68" s="318"/>
      <c r="VZ68" s="318"/>
      <c r="WA68" s="318"/>
      <c r="WB68" s="318"/>
      <c r="WC68" s="318"/>
      <c r="WD68" s="318"/>
      <c r="WE68" s="318"/>
      <c r="WF68" s="318"/>
      <c r="WG68" s="318"/>
      <c r="WH68" s="318"/>
      <c r="WI68" s="318"/>
      <c r="WJ68" s="318"/>
      <c r="WK68" s="318"/>
      <c r="WL68" s="318"/>
      <c r="WM68" s="318"/>
      <c r="WN68" s="318"/>
      <c r="WO68" s="318"/>
      <c r="WP68" s="318"/>
      <c r="WQ68" s="318"/>
      <c r="WR68" s="318"/>
      <c r="WS68" s="318"/>
      <c r="WT68" s="318"/>
      <c r="WU68" s="318"/>
      <c r="WV68" s="318"/>
      <c r="WW68" s="318"/>
      <c r="WX68" s="318"/>
      <c r="WY68" s="318"/>
      <c r="WZ68" s="318"/>
      <c r="XA68" s="318"/>
      <c r="XB68" s="318"/>
      <c r="XC68" s="318"/>
      <c r="XD68" s="318"/>
      <c r="XE68" s="318"/>
      <c r="XF68" s="318"/>
      <c r="XG68" s="318"/>
      <c r="XH68" s="318"/>
      <c r="XI68" s="318"/>
      <c r="XJ68" s="318"/>
      <c r="XK68" s="318"/>
      <c r="XL68" s="318"/>
      <c r="XM68" s="318"/>
      <c r="XN68" s="318"/>
      <c r="XO68" s="318"/>
      <c r="XP68" s="318"/>
      <c r="XQ68" s="318"/>
      <c r="XR68" s="318"/>
      <c r="XS68" s="318"/>
      <c r="XT68" s="318"/>
      <c r="XU68" s="318"/>
      <c r="XV68" s="318"/>
      <c r="XW68" s="318"/>
      <c r="XX68" s="318"/>
      <c r="XY68" s="318"/>
      <c r="XZ68" s="318"/>
      <c r="YA68" s="318"/>
      <c r="YB68" s="318"/>
      <c r="YC68" s="318"/>
      <c r="YD68" s="318"/>
      <c r="YE68" s="318"/>
      <c r="YF68" s="318"/>
      <c r="YG68" s="318"/>
      <c r="YH68" s="318"/>
      <c r="YI68" s="318"/>
      <c r="YJ68" s="318"/>
      <c r="YK68" s="318"/>
      <c r="YL68" s="318"/>
      <c r="YM68" s="318"/>
      <c r="YN68" s="318"/>
      <c r="YO68" s="318"/>
      <c r="YP68" s="318"/>
      <c r="YQ68" s="318"/>
      <c r="YR68" s="318"/>
      <c r="YS68" s="318"/>
      <c r="YT68" s="318"/>
      <c r="YU68" s="318"/>
      <c r="YV68" s="318"/>
      <c r="YW68" s="318"/>
      <c r="YX68" s="318"/>
      <c r="YY68" s="318"/>
      <c r="YZ68" s="318"/>
      <c r="ZA68" s="318"/>
      <c r="ZB68" s="318"/>
      <c r="ZC68" s="318"/>
      <c r="ZD68" s="318"/>
      <c r="ZE68" s="318"/>
      <c r="ZF68" s="318"/>
      <c r="ZG68" s="318"/>
      <c r="ZH68" s="318"/>
      <c r="ZI68" s="318"/>
      <c r="ZJ68" s="318"/>
      <c r="ZK68" s="318"/>
      <c r="ZL68" s="318"/>
      <c r="ZM68" s="318"/>
      <c r="ZN68" s="318"/>
      <c r="ZO68" s="318"/>
      <c r="ZP68" s="318"/>
      <c r="ZQ68" s="318"/>
      <c r="ZR68" s="318"/>
      <c r="ZS68" s="318"/>
      <c r="ZT68" s="318"/>
      <c r="ZU68" s="318"/>
      <c r="ZV68" s="318"/>
      <c r="ZW68" s="318"/>
      <c r="ZX68" s="318"/>
      <c r="ZY68" s="318"/>
      <c r="ZZ68" s="318"/>
      <c r="AAA68" s="318"/>
      <c r="AAB68" s="318"/>
      <c r="AAC68" s="318"/>
      <c r="AAD68" s="318"/>
      <c r="AAE68" s="318"/>
      <c r="AAF68" s="318"/>
      <c r="AAG68" s="318"/>
      <c r="AAH68" s="318"/>
      <c r="AAI68" s="318"/>
      <c r="AAJ68" s="318"/>
      <c r="AAK68" s="318"/>
      <c r="AAL68" s="318"/>
      <c r="AAM68" s="318"/>
      <c r="AAN68" s="318"/>
      <c r="AAO68" s="318"/>
      <c r="AAP68" s="318"/>
      <c r="AAQ68" s="318"/>
      <c r="AAR68" s="318"/>
      <c r="AAS68" s="318"/>
      <c r="AAT68" s="318"/>
      <c r="AAU68" s="318"/>
      <c r="AAV68" s="318"/>
      <c r="AAW68" s="318"/>
      <c r="AAX68" s="318"/>
      <c r="AAY68" s="318"/>
      <c r="AAZ68" s="318"/>
      <c r="ABA68" s="318"/>
      <c r="ABB68" s="318"/>
      <c r="ABC68" s="318"/>
      <c r="ABD68" s="318"/>
      <c r="ABE68" s="318"/>
      <c r="ABF68" s="318"/>
      <c r="ABG68" s="318"/>
      <c r="ABH68" s="318"/>
      <c r="ABI68" s="318"/>
      <c r="ABJ68" s="318"/>
      <c r="ABK68" s="318"/>
      <c r="ABL68" s="318"/>
      <c r="ABM68" s="318"/>
      <c r="ABN68" s="318"/>
      <c r="ABO68" s="318"/>
      <c r="ABP68" s="318"/>
      <c r="ABQ68" s="318"/>
      <c r="ABR68" s="318"/>
      <c r="ABS68" s="318"/>
      <c r="ABT68" s="318"/>
      <c r="ABU68" s="318"/>
      <c r="ABV68" s="318"/>
      <c r="ABW68" s="318"/>
      <c r="ABX68" s="318"/>
      <c r="ABY68" s="318"/>
      <c r="ABZ68" s="318"/>
      <c r="ACA68" s="318"/>
      <c r="ACB68" s="318"/>
      <c r="ACC68" s="318"/>
      <c r="ACD68" s="318"/>
      <c r="ACE68" s="318"/>
      <c r="ACF68" s="318"/>
      <c r="ACG68" s="318"/>
      <c r="ACH68" s="318"/>
      <c r="ACI68" s="318"/>
      <c r="ACJ68" s="318"/>
      <c r="ACK68" s="318"/>
      <c r="ACL68" s="318"/>
      <c r="ACM68" s="318"/>
      <c r="ACN68" s="318"/>
      <c r="ACO68" s="318"/>
      <c r="ACP68" s="318"/>
      <c r="ACQ68" s="318"/>
      <c r="ACR68" s="318"/>
      <c r="ACS68" s="318"/>
      <c r="ACT68" s="318"/>
      <c r="ACU68" s="318"/>
      <c r="ACV68" s="318"/>
      <c r="ACW68" s="318"/>
      <c r="ACX68" s="318"/>
      <c r="ACY68" s="318"/>
      <c r="ACZ68" s="318"/>
      <c r="ADA68" s="318"/>
      <c r="ADB68" s="318"/>
      <c r="ADC68" s="318"/>
      <c r="ADD68" s="318"/>
      <c r="ADE68" s="318"/>
      <c r="ADF68" s="318"/>
      <c r="ADG68" s="318"/>
      <c r="ADH68" s="318"/>
      <c r="ADI68" s="318"/>
      <c r="ADJ68" s="318"/>
      <c r="ADK68" s="318"/>
      <c r="ADL68" s="318"/>
      <c r="ADM68" s="318"/>
      <c r="ADN68" s="318"/>
      <c r="ADO68" s="318"/>
      <c r="ADP68" s="318"/>
      <c r="ADQ68" s="318"/>
      <c r="ADR68" s="318"/>
      <c r="ADS68" s="318"/>
      <c r="ADT68" s="318"/>
      <c r="ADU68" s="318"/>
      <c r="ADV68" s="318"/>
      <c r="ADW68" s="318"/>
      <c r="ADX68" s="318"/>
      <c r="ADY68" s="318"/>
      <c r="ADZ68" s="318"/>
      <c r="AEA68" s="318"/>
      <c r="AEB68" s="318"/>
      <c r="AEC68" s="318"/>
      <c r="AED68" s="318"/>
      <c r="AEE68" s="318"/>
      <c r="AEF68" s="318"/>
      <c r="AEG68" s="318"/>
      <c r="AEH68" s="318"/>
      <c r="AEI68" s="318"/>
      <c r="AEJ68" s="318"/>
      <c r="AEK68" s="318"/>
      <c r="AEL68" s="318"/>
      <c r="AEM68" s="318"/>
      <c r="AEN68" s="318"/>
      <c r="AEO68" s="318"/>
      <c r="AEP68" s="318"/>
      <c r="AEQ68" s="318"/>
      <c r="AER68" s="318"/>
      <c r="AES68" s="318"/>
      <c r="AET68" s="318"/>
      <c r="AEU68" s="318"/>
      <c r="AEV68" s="318"/>
      <c r="AEW68" s="318"/>
      <c r="AEX68" s="318"/>
      <c r="AEY68" s="318"/>
      <c r="AEZ68" s="318"/>
      <c r="AFA68" s="318"/>
      <c r="AFB68" s="318"/>
      <c r="AFC68" s="318"/>
      <c r="AFD68" s="318"/>
      <c r="AFE68" s="318"/>
      <c r="AFF68" s="318"/>
      <c r="AFG68" s="318"/>
      <c r="AFH68" s="318"/>
      <c r="AFI68" s="318"/>
      <c r="AFJ68" s="318"/>
      <c r="AFK68" s="318"/>
      <c r="AFL68" s="318"/>
      <c r="AFM68" s="318"/>
      <c r="AFN68" s="318"/>
      <c r="AFO68" s="318"/>
      <c r="AFP68" s="318"/>
      <c r="AFQ68" s="318"/>
      <c r="AFR68" s="318"/>
      <c r="AFS68" s="318"/>
      <c r="AFT68" s="318"/>
      <c r="AFU68" s="318"/>
      <c r="AFV68" s="318"/>
      <c r="AFW68" s="318"/>
      <c r="AFX68" s="318"/>
      <c r="AFY68" s="318"/>
      <c r="AFZ68" s="318"/>
      <c r="AGA68" s="318"/>
      <c r="AGB68" s="318"/>
      <c r="AGC68" s="318"/>
      <c r="AGD68" s="318"/>
      <c r="AGE68" s="318"/>
      <c r="AGF68" s="318"/>
      <c r="AGG68" s="318"/>
      <c r="AGH68" s="318"/>
      <c r="AGI68" s="318"/>
      <c r="AGJ68" s="318"/>
      <c r="AGK68" s="318"/>
      <c r="AGL68" s="318"/>
      <c r="AGM68" s="318"/>
      <c r="AGN68" s="318"/>
      <c r="AGO68" s="318"/>
      <c r="AGP68" s="318"/>
      <c r="AGQ68" s="318"/>
      <c r="AGR68" s="318"/>
      <c r="AGS68" s="318"/>
      <c r="AGT68" s="318"/>
      <c r="AGU68" s="318"/>
      <c r="AGV68" s="318"/>
      <c r="AGW68" s="318"/>
      <c r="AGX68" s="318"/>
      <c r="AGY68" s="318"/>
      <c r="AGZ68" s="318"/>
      <c r="AHA68" s="318"/>
      <c r="AHB68" s="318"/>
      <c r="AHC68" s="318"/>
      <c r="AHD68" s="318"/>
      <c r="AHE68" s="318"/>
      <c r="AHF68" s="318"/>
      <c r="AHG68" s="318"/>
      <c r="AHH68" s="318"/>
      <c r="AHI68" s="318"/>
      <c r="AHJ68" s="318"/>
      <c r="AHK68" s="318"/>
      <c r="AHL68" s="318"/>
      <c r="AHM68" s="318"/>
      <c r="AHN68" s="318"/>
      <c r="AHO68" s="318"/>
      <c r="AHP68" s="318"/>
      <c r="AHQ68" s="318"/>
      <c r="AHR68" s="318"/>
      <c r="AHS68" s="318"/>
      <c r="AHT68" s="318"/>
      <c r="AHU68" s="318"/>
      <c r="AHV68" s="318"/>
      <c r="AHW68" s="318"/>
      <c r="AHX68" s="318"/>
      <c r="AHY68" s="318"/>
      <c r="AHZ68" s="318"/>
      <c r="AIA68" s="318"/>
      <c r="AIB68" s="318"/>
      <c r="AIC68" s="318"/>
      <c r="AID68" s="318"/>
      <c r="AIE68" s="318"/>
      <c r="AIF68" s="318"/>
      <c r="AIG68" s="318"/>
      <c r="AIH68" s="318"/>
      <c r="AII68" s="318"/>
      <c r="AIJ68" s="318"/>
      <c r="AIK68" s="318"/>
      <c r="AIL68" s="318"/>
      <c r="AIM68" s="318"/>
      <c r="AIN68" s="318"/>
      <c r="AIO68" s="318"/>
      <c r="AIP68" s="318"/>
      <c r="AIQ68" s="318"/>
      <c r="AIR68" s="318"/>
      <c r="AIS68" s="318"/>
      <c r="AIT68" s="318"/>
      <c r="AIU68" s="318"/>
      <c r="AIV68" s="318"/>
      <c r="AIW68" s="318"/>
      <c r="AIX68" s="318"/>
      <c r="AIY68" s="318"/>
      <c r="AIZ68" s="318"/>
      <c r="AJA68" s="318"/>
      <c r="AJB68" s="318"/>
      <c r="AJC68" s="318"/>
      <c r="AJD68" s="318"/>
      <c r="AJE68" s="318"/>
      <c r="AJF68" s="318"/>
      <c r="AJG68" s="318"/>
      <c r="AJH68" s="318"/>
      <c r="AJI68" s="318"/>
      <c r="AJJ68" s="318"/>
      <c r="AJK68" s="318"/>
      <c r="AJL68" s="318"/>
      <c r="AJM68" s="318"/>
      <c r="AJN68" s="318"/>
      <c r="AJO68" s="318"/>
      <c r="AJP68" s="318"/>
      <c r="AJQ68" s="318"/>
      <c r="AJR68" s="318"/>
      <c r="AJS68" s="318"/>
      <c r="AJT68" s="318"/>
      <c r="AJU68" s="318"/>
      <c r="AJV68" s="318"/>
      <c r="AJW68" s="318"/>
      <c r="AJX68" s="318"/>
      <c r="AJY68" s="318"/>
      <c r="AJZ68" s="318"/>
      <c r="AKA68" s="318"/>
      <c r="AKB68" s="318"/>
      <c r="AKC68" s="318"/>
      <c r="AKD68" s="318"/>
      <c r="AKE68" s="318"/>
      <c r="AKF68" s="318"/>
      <c r="AKG68" s="318"/>
      <c r="AKH68" s="318"/>
      <c r="AKI68" s="318"/>
      <c r="AKJ68" s="318"/>
      <c r="AKK68" s="318"/>
      <c r="AKL68" s="318"/>
      <c r="AKM68" s="318"/>
      <c r="AKN68" s="318"/>
      <c r="AKO68" s="318"/>
      <c r="AKP68" s="318"/>
      <c r="AKQ68" s="318"/>
      <c r="AKR68" s="318"/>
      <c r="AKS68" s="318"/>
      <c r="AKT68" s="318"/>
      <c r="AKU68" s="318"/>
      <c r="AKV68" s="318"/>
      <c r="AKW68" s="318"/>
      <c r="AKX68" s="318"/>
      <c r="AKY68" s="318"/>
      <c r="AKZ68" s="318"/>
      <c r="ALA68" s="318"/>
      <c r="ALB68" s="318"/>
      <c r="ALC68" s="318"/>
      <c r="ALD68" s="318"/>
      <c r="ALE68" s="318"/>
      <c r="ALF68" s="318"/>
      <c r="ALG68" s="318"/>
      <c r="ALH68" s="318"/>
      <c r="ALI68" s="318"/>
      <c r="ALJ68" s="318"/>
      <c r="ALK68" s="318"/>
      <c r="ALL68" s="318"/>
      <c r="ALM68" s="318"/>
      <c r="ALN68" s="318"/>
      <c r="ALO68" s="318"/>
      <c r="ALP68" s="318"/>
      <c r="ALQ68" s="318"/>
      <c r="ALR68" s="318"/>
      <c r="ALS68" s="318"/>
      <c r="ALT68" s="318"/>
      <c r="ALU68" s="318"/>
      <c r="ALV68" s="318"/>
      <c r="ALW68" s="318"/>
    </row>
    <row r="69" spans="1:1011" s="321" customFormat="1" ht="39.75" customHeight="1">
      <c r="A69" s="342" t="s">
        <v>1581</v>
      </c>
      <c r="B69" s="467" t="e">
        <f>IF(ROUND(B67,0)&lt;&gt;G39,"plan de financement PLAI Droit Commun non équilibré", "OK")</f>
        <v>#DIV/0!</v>
      </c>
      <c r="C69" s="467"/>
      <c r="D69" s="467" t="e">
        <f>IF(ROUND(C67,0)&lt;&gt;M39,"plan de financement PLUS Droit Commun non équilibré", "OK")</f>
        <v>#DIV/0!</v>
      </c>
      <c r="E69" s="467"/>
      <c r="F69" s="318"/>
      <c r="G69" s="318"/>
      <c r="H69" s="318"/>
      <c r="I69" s="342" t="s">
        <v>1581</v>
      </c>
      <c r="J69" s="467" t="e">
        <f>IF(ROUND(J67,0)&lt;&gt;J39,"plan de financement PLAI adapté non équilibré", "OK")</f>
        <v>#DIV/0!</v>
      </c>
      <c r="K69" s="467"/>
      <c r="L69" s="318"/>
      <c r="M69" s="318"/>
      <c r="S69" s="318"/>
      <c r="T69" s="318"/>
      <c r="U69" s="318"/>
      <c r="V69" s="318"/>
      <c r="W69" s="318"/>
      <c r="X69" s="318"/>
      <c r="Y69" s="318"/>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318"/>
      <c r="AV69" s="318"/>
      <c r="AW69" s="318"/>
      <c r="AX69" s="318"/>
      <c r="AY69" s="318"/>
      <c r="AZ69" s="318"/>
      <c r="BA69" s="318"/>
      <c r="BB69" s="318"/>
      <c r="BC69" s="318"/>
      <c r="BD69" s="318"/>
      <c r="BE69" s="318"/>
      <c r="BF69" s="318"/>
      <c r="BG69" s="318"/>
      <c r="BH69" s="318"/>
      <c r="BI69" s="318"/>
      <c r="BJ69" s="318"/>
      <c r="BK69" s="318"/>
      <c r="BL69" s="318"/>
      <c r="BM69" s="318"/>
      <c r="BN69" s="318"/>
      <c r="BO69" s="318"/>
      <c r="BP69" s="318"/>
      <c r="BQ69" s="318"/>
      <c r="BR69" s="318"/>
      <c r="BS69" s="318"/>
      <c r="BT69" s="318"/>
      <c r="BU69" s="318"/>
      <c r="BV69" s="318"/>
      <c r="BW69" s="318"/>
      <c r="BX69" s="318"/>
      <c r="BY69" s="318"/>
      <c r="BZ69" s="318"/>
      <c r="CA69" s="318"/>
      <c r="CB69" s="318"/>
      <c r="CC69" s="318"/>
      <c r="CD69" s="318"/>
      <c r="CE69" s="318"/>
      <c r="CF69" s="318"/>
      <c r="CG69" s="318"/>
      <c r="CH69" s="318"/>
      <c r="CI69" s="318"/>
      <c r="CJ69" s="318"/>
      <c r="CK69" s="318"/>
      <c r="CL69" s="318"/>
      <c r="CM69" s="318"/>
      <c r="CN69" s="318"/>
      <c r="CO69" s="318"/>
      <c r="CP69" s="318"/>
      <c r="CQ69" s="318"/>
      <c r="CR69" s="318"/>
      <c r="CS69" s="318"/>
      <c r="CT69" s="318"/>
      <c r="CU69" s="318"/>
      <c r="CV69" s="318"/>
      <c r="CW69" s="318"/>
      <c r="CX69" s="318"/>
      <c r="CY69" s="318"/>
      <c r="CZ69" s="318"/>
      <c r="DA69" s="318"/>
      <c r="DB69" s="318"/>
      <c r="DC69" s="318"/>
      <c r="DD69" s="318"/>
      <c r="DE69" s="318"/>
      <c r="DF69" s="318"/>
      <c r="DG69" s="318"/>
      <c r="DH69" s="318"/>
      <c r="DI69" s="318"/>
      <c r="DJ69" s="318"/>
      <c r="DK69" s="318"/>
      <c r="DL69" s="318"/>
      <c r="DM69" s="318"/>
      <c r="DN69" s="318"/>
      <c r="DO69" s="318"/>
      <c r="DP69" s="318"/>
      <c r="DQ69" s="318"/>
      <c r="DR69" s="318"/>
      <c r="DS69" s="318"/>
      <c r="DT69" s="318"/>
      <c r="DU69" s="318"/>
      <c r="DV69" s="318"/>
      <c r="DW69" s="318"/>
      <c r="DX69" s="318"/>
      <c r="DY69" s="318"/>
      <c r="DZ69" s="318"/>
      <c r="EA69" s="318"/>
      <c r="EB69" s="318"/>
      <c r="EC69" s="318"/>
      <c r="ED69" s="318"/>
      <c r="EE69" s="318"/>
      <c r="EF69" s="318"/>
      <c r="EG69" s="318"/>
      <c r="EH69" s="318"/>
      <c r="EI69" s="318"/>
      <c r="EJ69" s="318"/>
      <c r="EK69" s="318"/>
      <c r="EL69" s="318"/>
      <c r="EM69" s="318"/>
      <c r="EN69" s="318"/>
      <c r="EO69" s="318"/>
      <c r="EP69" s="318"/>
      <c r="EQ69" s="318"/>
      <c r="ER69" s="318"/>
      <c r="ES69" s="318"/>
      <c r="ET69" s="318"/>
      <c r="EU69" s="318"/>
      <c r="EV69" s="318"/>
      <c r="EW69" s="318"/>
      <c r="EX69" s="318"/>
      <c r="EY69" s="318"/>
      <c r="EZ69" s="318"/>
      <c r="FA69" s="318"/>
      <c r="FB69" s="318"/>
      <c r="FC69" s="318"/>
      <c r="FD69" s="318"/>
      <c r="FE69" s="318"/>
      <c r="FF69" s="318"/>
      <c r="FG69" s="318"/>
      <c r="FH69" s="318"/>
      <c r="FI69" s="318"/>
      <c r="FJ69" s="318"/>
      <c r="FK69" s="318"/>
      <c r="FL69" s="318"/>
      <c r="FM69" s="318"/>
      <c r="FN69" s="318"/>
      <c r="FO69" s="318"/>
      <c r="FP69" s="318"/>
      <c r="FQ69" s="318"/>
      <c r="FR69" s="318"/>
      <c r="FS69" s="318"/>
      <c r="FT69" s="318"/>
      <c r="FU69" s="318"/>
      <c r="FV69" s="318"/>
      <c r="FW69" s="318"/>
      <c r="FX69" s="318"/>
      <c r="FY69" s="318"/>
      <c r="FZ69" s="318"/>
      <c r="GA69" s="318"/>
      <c r="GB69" s="318"/>
      <c r="GC69" s="318"/>
      <c r="GD69" s="318"/>
      <c r="GE69" s="318"/>
      <c r="GF69" s="318"/>
      <c r="GG69" s="318"/>
      <c r="GH69" s="318"/>
      <c r="GI69" s="318"/>
      <c r="GJ69" s="318"/>
      <c r="GK69" s="318"/>
      <c r="GL69" s="318"/>
      <c r="GM69" s="318"/>
      <c r="GN69" s="318"/>
      <c r="GO69" s="318"/>
      <c r="GP69" s="318"/>
      <c r="GQ69" s="318"/>
      <c r="GR69" s="318"/>
      <c r="GS69" s="318"/>
      <c r="GT69" s="318"/>
      <c r="GU69" s="318"/>
      <c r="GV69" s="318"/>
      <c r="GW69" s="318"/>
      <c r="GX69" s="318"/>
      <c r="GY69" s="318"/>
      <c r="GZ69" s="318"/>
      <c r="HA69" s="318"/>
      <c r="HB69" s="318"/>
      <c r="HC69" s="318"/>
      <c r="HD69" s="318"/>
      <c r="HE69" s="318"/>
      <c r="HF69" s="318"/>
      <c r="HG69" s="318"/>
      <c r="HH69" s="318"/>
      <c r="HI69" s="318"/>
      <c r="HJ69" s="318"/>
      <c r="HK69" s="318"/>
      <c r="HL69" s="318"/>
      <c r="HM69" s="318"/>
      <c r="HN69" s="318"/>
      <c r="HO69" s="318"/>
      <c r="HP69" s="318"/>
      <c r="HQ69" s="318"/>
      <c r="HR69" s="318"/>
      <c r="HS69" s="318"/>
      <c r="HT69" s="318"/>
      <c r="HU69" s="318"/>
      <c r="HV69" s="318"/>
      <c r="HW69" s="318"/>
      <c r="HX69" s="318"/>
      <c r="HY69" s="318"/>
      <c r="HZ69" s="318"/>
      <c r="IA69" s="318"/>
      <c r="IB69" s="318"/>
      <c r="IC69" s="318"/>
      <c r="ID69" s="318"/>
      <c r="IE69" s="318"/>
      <c r="IF69" s="318"/>
      <c r="IG69" s="318"/>
      <c r="IH69" s="318"/>
      <c r="II69" s="318"/>
      <c r="IJ69" s="318"/>
      <c r="IK69" s="318"/>
      <c r="IL69" s="318"/>
      <c r="IM69" s="318"/>
      <c r="IN69" s="318"/>
      <c r="IO69" s="318"/>
      <c r="IP69" s="318"/>
      <c r="IQ69" s="318"/>
      <c r="IR69" s="318"/>
      <c r="IS69" s="318"/>
      <c r="IT69" s="318"/>
      <c r="IU69" s="318"/>
      <c r="IV69" s="318"/>
      <c r="IW69" s="318"/>
      <c r="IX69" s="318"/>
      <c r="IY69" s="318"/>
      <c r="IZ69" s="318"/>
      <c r="JA69" s="318"/>
      <c r="JB69" s="318"/>
      <c r="JC69" s="318"/>
      <c r="JD69" s="318"/>
      <c r="JE69" s="318"/>
      <c r="JF69" s="318"/>
      <c r="JG69" s="318"/>
      <c r="JH69" s="318"/>
      <c r="JI69" s="318"/>
      <c r="JJ69" s="318"/>
      <c r="JK69" s="318"/>
      <c r="JL69" s="318"/>
      <c r="JM69" s="318"/>
      <c r="JN69" s="318"/>
      <c r="JO69" s="318"/>
      <c r="JP69" s="318"/>
      <c r="JQ69" s="318"/>
      <c r="JR69" s="318"/>
      <c r="JS69" s="318"/>
      <c r="JT69" s="318"/>
      <c r="JU69" s="318"/>
      <c r="JV69" s="318"/>
      <c r="JW69" s="318"/>
      <c r="JX69" s="318"/>
      <c r="JY69" s="318"/>
      <c r="JZ69" s="318"/>
      <c r="KA69" s="318"/>
      <c r="KB69" s="318"/>
      <c r="KC69" s="318"/>
      <c r="KD69" s="318"/>
      <c r="KE69" s="318"/>
      <c r="KF69" s="318"/>
      <c r="KG69" s="318"/>
      <c r="KH69" s="318"/>
      <c r="KI69" s="318"/>
      <c r="KJ69" s="318"/>
      <c r="KK69" s="318"/>
      <c r="KL69" s="318"/>
      <c r="KM69" s="318"/>
      <c r="KN69" s="318"/>
      <c r="KO69" s="318"/>
      <c r="KP69" s="318"/>
      <c r="KQ69" s="318"/>
      <c r="KR69" s="318"/>
      <c r="KS69" s="318"/>
      <c r="KT69" s="318"/>
      <c r="KU69" s="318"/>
      <c r="KV69" s="318"/>
      <c r="KW69" s="318"/>
      <c r="KX69" s="318"/>
      <c r="KY69" s="318"/>
      <c r="KZ69" s="318"/>
      <c r="LA69" s="318"/>
      <c r="LB69" s="318"/>
      <c r="LC69" s="318"/>
      <c r="LD69" s="318"/>
      <c r="LE69" s="318"/>
      <c r="LF69" s="318"/>
      <c r="LG69" s="318"/>
      <c r="LH69" s="318"/>
      <c r="LI69" s="318"/>
      <c r="LJ69" s="318"/>
      <c r="LK69" s="318"/>
      <c r="LL69" s="318"/>
      <c r="LM69" s="318"/>
      <c r="LN69" s="318"/>
      <c r="LO69" s="318"/>
      <c r="LP69" s="318"/>
      <c r="LQ69" s="318"/>
      <c r="LR69" s="318"/>
      <c r="LS69" s="318"/>
      <c r="LT69" s="318"/>
      <c r="LU69" s="318"/>
      <c r="LV69" s="318"/>
      <c r="LW69" s="318"/>
      <c r="LX69" s="318"/>
      <c r="LY69" s="318"/>
      <c r="LZ69" s="318"/>
      <c r="MA69" s="318"/>
      <c r="MB69" s="318"/>
      <c r="MC69" s="318"/>
      <c r="MD69" s="318"/>
      <c r="ME69" s="318"/>
      <c r="MF69" s="318"/>
      <c r="MG69" s="318"/>
      <c r="MH69" s="318"/>
      <c r="MI69" s="318"/>
      <c r="MJ69" s="318"/>
      <c r="MK69" s="318"/>
      <c r="ML69" s="318"/>
      <c r="MM69" s="318"/>
      <c r="MN69" s="318"/>
      <c r="MO69" s="318"/>
      <c r="MP69" s="318"/>
      <c r="MQ69" s="318"/>
      <c r="MR69" s="318"/>
      <c r="MS69" s="318"/>
      <c r="MT69" s="318"/>
      <c r="MU69" s="318"/>
      <c r="MV69" s="318"/>
      <c r="MW69" s="318"/>
      <c r="MX69" s="318"/>
      <c r="MY69" s="318"/>
      <c r="MZ69" s="318"/>
      <c r="NA69" s="318"/>
      <c r="NB69" s="318"/>
      <c r="NC69" s="318"/>
      <c r="ND69" s="318"/>
      <c r="NE69" s="318"/>
      <c r="NF69" s="318"/>
      <c r="NG69" s="318"/>
      <c r="NH69" s="318"/>
      <c r="NI69" s="318"/>
      <c r="NJ69" s="318"/>
      <c r="NK69" s="318"/>
      <c r="NL69" s="318"/>
      <c r="NM69" s="318"/>
      <c r="NN69" s="318"/>
      <c r="NO69" s="318"/>
      <c r="NP69" s="318"/>
      <c r="NQ69" s="318"/>
      <c r="NR69" s="318"/>
      <c r="NS69" s="318"/>
      <c r="NT69" s="318"/>
      <c r="NU69" s="318"/>
      <c r="NV69" s="318"/>
      <c r="NW69" s="318"/>
      <c r="NX69" s="318"/>
      <c r="NY69" s="318"/>
      <c r="NZ69" s="318"/>
      <c r="OA69" s="318"/>
      <c r="OB69" s="318"/>
      <c r="OC69" s="318"/>
      <c r="OD69" s="318"/>
      <c r="OE69" s="318"/>
      <c r="OF69" s="318"/>
      <c r="OG69" s="318"/>
      <c r="OH69" s="318"/>
      <c r="OI69" s="318"/>
      <c r="OJ69" s="318"/>
      <c r="OK69" s="318"/>
      <c r="OL69" s="318"/>
      <c r="OM69" s="318"/>
      <c r="ON69" s="318"/>
      <c r="OO69" s="318"/>
      <c r="OP69" s="318"/>
      <c r="OQ69" s="318"/>
      <c r="OR69" s="318"/>
      <c r="OS69" s="318"/>
      <c r="OT69" s="318"/>
      <c r="OU69" s="318"/>
      <c r="OV69" s="318"/>
      <c r="OW69" s="318"/>
      <c r="OX69" s="318"/>
      <c r="OY69" s="318"/>
      <c r="OZ69" s="318"/>
      <c r="PA69" s="318"/>
      <c r="PB69" s="318"/>
      <c r="PC69" s="318"/>
      <c r="PD69" s="318"/>
      <c r="PE69" s="318"/>
      <c r="PF69" s="318"/>
      <c r="PG69" s="318"/>
      <c r="PH69" s="318"/>
      <c r="PI69" s="318"/>
      <c r="PJ69" s="318"/>
      <c r="PK69" s="318"/>
      <c r="PL69" s="318"/>
      <c r="PM69" s="318"/>
      <c r="PN69" s="318"/>
      <c r="PO69" s="318"/>
      <c r="PP69" s="318"/>
      <c r="PQ69" s="318"/>
      <c r="PR69" s="318"/>
      <c r="PS69" s="318"/>
      <c r="PT69" s="318"/>
      <c r="PU69" s="318"/>
      <c r="PV69" s="318"/>
      <c r="PW69" s="318"/>
      <c r="PX69" s="318"/>
      <c r="PY69" s="318"/>
      <c r="PZ69" s="318"/>
      <c r="QA69" s="318"/>
      <c r="QB69" s="318"/>
      <c r="QC69" s="318"/>
      <c r="QD69" s="318"/>
      <c r="QE69" s="318"/>
      <c r="QF69" s="318"/>
      <c r="QG69" s="318"/>
      <c r="QH69" s="318"/>
      <c r="QI69" s="318"/>
      <c r="QJ69" s="318"/>
      <c r="QK69" s="318"/>
      <c r="QL69" s="318"/>
      <c r="QM69" s="318"/>
      <c r="QN69" s="318"/>
      <c r="QO69" s="318"/>
      <c r="QP69" s="318"/>
      <c r="QQ69" s="318"/>
      <c r="QR69" s="318"/>
      <c r="QS69" s="318"/>
      <c r="QT69" s="318"/>
      <c r="QU69" s="318"/>
      <c r="QV69" s="318"/>
      <c r="QW69" s="318"/>
      <c r="QX69" s="318"/>
      <c r="QY69" s="318"/>
      <c r="QZ69" s="318"/>
      <c r="RA69" s="318"/>
      <c r="RB69" s="318"/>
      <c r="RC69" s="318"/>
      <c r="RD69" s="318"/>
      <c r="RE69" s="318"/>
      <c r="RF69" s="318"/>
      <c r="RG69" s="318"/>
      <c r="RH69" s="318"/>
      <c r="RI69" s="318"/>
      <c r="RJ69" s="318"/>
      <c r="RK69" s="318"/>
      <c r="RL69" s="318"/>
      <c r="RM69" s="318"/>
      <c r="RN69" s="318"/>
      <c r="RO69" s="318"/>
      <c r="RP69" s="318"/>
      <c r="RQ69" s="318"/>
      <c r="RR69" s="318"/>
      <c r="RS69" s="318"/>
      <c r="RT69" s="318"/>
      <c r="RU69" s="318"/>
      <c r="RV69" s="318"/>
      <c r="RW69" s="318"/>
      <c r="RX69" s="318"/>
      <c r="RY69" s="318"/>
      <c r="RZ69" s="318"/>
      <c r="SA69" s="318"/>
      <c r="SB69" s="318"/>
      <c r="SC69" s="318"/>
      <c r="SD69" s="318"/>
      <c r="SE69" s="318"/>
      <c r="SF69" s="318"/>
      <c r="SG69" s="318"/>
      <c r="SH69" s="318"/>
      <c r="SI69" s="318"/>
      <c r="SJ69" s="318"/>
      <c r="SK69" s="318"/>
      <c r="SL69" s="318"/>
      <c r="SM69" s="318"/>
      <c r="SN69" s="318"/>
      <c r="SO69" s="318"/>
      <c r="SP69" s="318"/>
      <c r="SQ69" s="318"/>
      <c r="SR69" s="318"/>
      <c r="SS69" s="318"/>
      <c r="ST69" s="318"/>
      <c r="SU69" s="318"/>
      <c r="SV69" s="318"/>
      <c r="SW69" s="318"/>
      <c r="SX69" s="318"/>
      <c r="SY69" s="318"/>
      <c r="SZ69" s="318"/>
      <c r="TA69" s="318"/>
      <c r="TB69" s="318"/>
      <c r="TC69" s="318"/>
      <c r="TD69" s="318"/>
      <c r="TE69" s="318"/>
      <c r="TF69" s="318"/>
      <c r="TG69" s="318"/>
      <c r="TH69" s="318"/>
      <c r="TI69" s="318"/>
      <c r="TJ69" s="318"/>
      <c r="TK69" s="318"/>
      <c r="TL69" s="318"/>
      <c r="TM69" s="318"/>
      <c r="TN69" s="318"/>
      <c r="TO69" s="318"/>
      <c r="TP69" s="318"/>
      <c r="TQ69" s="318"/>
      <c r="TR69" s="318"/>
      <c r="TS69" s="318"/>
      <c r="TT69" s="318"/>
      <c r="TU69" s="318"/>
      <c r="TV69" s="318"/>
      <c r="TW69" s="318"/>
      <c r="TX69" s="318"/>
      <c r="TY69" s="318"/>
      <c r="TZ69" s="318"/>
      <c r="UA69" s="318"/>
      <c r="UB69" s="318"/>
      <c r="UC69" s="318"/>
      <c r="UD69" s="318"/>
      <c r="UE69" s="318"/>
      <c r="UF69" s="318"/>
      <c r="UG69" s="318"/>
      <c r="UH69" s="318"/>
      <c r="UI69" s="318"/>
      <c r="UJ69" s="318"/>
      <c r="UK69" s="318"/>
      <c r="UL69" s="318"/>
      <c r="UM69" s="318"/>
      <c r="UN69" s="318"/>
      <c r="UO69" s="318"/>
      <c r="UP69" s="318"/>
      <c r="UQ69" s="318"/>
      <c r="UR69" s="318"/>
      <c r="US69" s="318"/>
      <c r="UT69" s="318"/>
      <c r="UU69" s="318"/>
      <c r="UV69" s="318"/>
      <c r="UW69" s="318"/>
      <c r="UX69" s="318"/>
      <c r="UY69" s="318"/>
      <c r="UZ69" s="318"/>
      <c r="VA69" s="318"/>
      <c r="VB69" s="318"/>
      <c r="VC69" s="318"/>
      <c r="VD69" s="318"/>
      <c r="VE69" s="318"/>
      <c r="VF69" s="318"/>
      <c r="VG69" s="318"/>
      <c r="VH69" s="318"/>
      <c r="VI69" s="318"/>
      <c r="VJ69" s="318"/>
      <c r="VK69" s="318"/>
      <c r="VL69" s="318"/>
      <c r="VM69" s="318"/>
      <c r="VN69" s="318"/>
      <c r="VO69" s="318"/>
      <c r="VP69" s="318"/>
      <c r="VQ69" s="318"/>
      <c r="VR69" s="318"/>
      <c r="VS69" s="318"/>
      <c r="VT69" s="318"/>
      <c r="VU69" s="318"/>
      <c r="VV69" s="318"/>
      <c r="VW69" s="318"/>
      <c r="VX69" s="318"/>
      <c r="VY69" s="318"/>
      <c r="VZ69" s="318"/>
      <c r="WA69" s="318"/>
      <c r="WB69" s="318"/>
      <c r="WC69" s="318"/>
      <c r="WD69" s="318"/>
      <c r="WE69" s="318"/>
      <c r="WF69" s="318"/>
      <c r="WG69" s="318"/>
      <c r="WH69" s="318"/>
      <c r="WI69" s="318"/>
      <c r="WJ69" s="318"/>
      <c r="WK69" s="318"/>
      <c r="WL69" s="318"/>
      <c r="WM69" s="318"/>
      <c r="WN69" s="318"/>
      <c r="WO69" s="318"/>
      <c r="WP69" s="318"/>
      <c r="WQ69" s="318"/>
      <c r="WR69" s="318"/>
      <c r="WS69" s="318"/>
      <c r="WT69" s="318"/>
      <c r="WU69" s="318"/>
      <c r="WV69" s="318"/>
      <c r="WW69" s="318"/>
      <c r="WX69" s="318"/>
      <c r="WY69" s="318"/>
      <c r="WZ69" s="318"/>
      <c r="XA69" s="318"/>
      <c r="XB69" s="318"/>
      <c r="XC69" s="318"/>
      <c r="XD69" s="318"/>
      <c r="XE69" s="318"/>
      <c r="XF69" s="318"/>
      <c r="XG69" s="318"/>
      <c r="XH69" s="318"/>
      <c r="XI69" s="318"/>
      <c r="XJ69" s="318"/>
      <c r="XK69" s="318"/>
      <c r="XL69" s="318"/>
      <c r="XM69" s="318"/>
      <c r="XN69" s="318"/>
      <c r="XO69" s="318"/>
      <c r="XP69" s="318"/>
      <c r="XQ69" s="318"/>
      <c r="XR69" s="318"/>
      <c r="XS69" s="318"/>
      <c r="XT69" s="318"/>
      <c r="XU69" s="318"/>
      <c r="XV69" s="318"/>
      <c r="XW69" s="318"/>
      <c r="XX69" s="318"/>
      <c r="XY69" s="318"/>
      <c r="XZ69" s="318"/>
      <c r="YA69" s="318"/>
      <c r="YB69" s="318"/>
      <c r="YC69" s="318"/>
      <c r="YD69" s="318"/>
      <c r="YE69" s="318"/>
      <c r="YF69" s="318"/>
      <c r="YG69" s="318"/>
      <c r="YH69" s="318"/>
      <c r="YI69" s="318"/>
      <c r="YJ69" s="318"/>
      <c r="YK69" s="318"/>
      <c r="YL69" s="318"/>
      <c r="YM69" s="318"/>
      <c r="YN69" s="318"/>
      <c r="YO69" s="318"/>
      <c r="YP69" s="318"/>
      <c r="YQ69" s="318"/>
      <c r="YR69" s="318"/>
      <c r="YS69" s="318"/>
      <c r="YT69" s="318"/>
      <c r="YU69" s="318"/>
      <c r="YV69" s="318"/>
      <c r="YW69" s="318"/>
      <c r="YX69" s="318"/>
      <c r="YY69" s="318"/>
      <c r="YZ69" s="318"/>
      <c r="ZA69" s="318"/>
      <c r="ZB69" s="318"/>
      <c r="ZC69" s="318"/>
      <c r="ZD69" s="318"/>
      <c r="ZE69" s="318"/>
      <c r="ZF69" s="318"/>
      <c r="ZG69" s="318"/>
      <c r="ZH69" s="318"/>
      <c r="ZI69" s="318"/>
      <c r="ZJ69" s="318"/>
      <c r="ZK69" s="318"/>
      <c r="ZL69" s="318"/>
      <c r="ZM69" s="318"/>
      <c r="ZN69" s="318"/>
      <c r="ZO69" s="318"/>
      <c r="ZP69" s="318"/>
      <c r="ZQ69" s="318"/>
      <c r="ZR69" s="318"/>
      <c r="ZS69" s="318"/>
      <c r="ZT69" s="318"/>
      <c r="ZU69" s="318"/>
      <c r="ZV69" s="318"/>
      <c r="ZW69" s="318"/>
      <c r="ZX69" s="318"/>
      <c r="ZY69" s="318"/>
      <c r="ZZ69" s="318"/>
      <c r="AAA69" s="318"/>
      <c r="AAB69" s="318"/>
      <c r="AAC69" s="318"/>
      <c r="AAD69" s="318"/>
      <c r="AAE69" s="318"/>
      <c r="AAF69" s="318"/>
      <c r="AAG69" s="318"/>
      <c r="AAH69" s="318"/>
      <c r="AAI69" s="318"/>
      <c r="AAJ69" s="318"/>
      <c r="AAK69" s="318"/>
      <c r="AAL69" s="318"/>
      <c r="AAM69" s="318"/>
      <c r="AAN69" s="318"/>
      <c r="AAO69" s="318"/>
      <c r="AAP69" s="318"/>
      <c r="AAQ69" s="318"/>
      <c r="AAR69" s="318"/>
      <c r="AAS69" s="318"/>
      <c r="AAT69" s="318"/>
      <c r="AAU69" s="318"/>
      <c r="AAV69" s="318"/>
      <c r="AAW69" s="318"/>
      <c r="AAX69" s="318"/>
      <c r="AAY69" s="318"/>
      <c r="AAZ69" s="318"/>
      <c r="ABA69" s="318"/>
      <c r="ABB69" s="318"/>
      <c r="ABC69" s="318"/>
      <c r="ABD69" s="318"/>
      <c r="ABE69" s="318"/>
      <c r="ABF69" s="318"/>
      <c r="ABG69" s="318"/>
      <c r="ABH69" s="318"/>
      <c r="ABI69" s="318"/>
      <c r="ABJ69" s="318"/>
      <c r="ABK69" s="318"/>
      <c r="ABL69" s="318"/>
      <c r="ABM69" s="318"/>
      <c r="ABN69" s="318"/>
      <c r="ABO69" s="318"/>
      <c r="ABP69" s="318"/>
      <c r="ABQ69" s="318"/>
      <c r="ABR69" s="318"/>
      <c r="ABS69" s="318"/>
      <c r="ABT69" s="318"/>
      <c r="ABU69" s="318"/>
      <c r="ABV69" s="318"/>
      <c r="ABW69" s="318"/>
      <c r="ABX69" s="318"/>
      <c r="ABY69" s="318"/>
      <c r="ABZ69" s="318"/>
      <c r="ACA69" s="318"/>
      <c r="ACB69" s="318"/>
      <c r="ACC69" s="318"/>
      <c r="ACD69" s="318"/>
      <c r="ACE69" s="318"/>
      <c r="ACF69" s="318"/>
      <c r="ACG69" s="318"/>
      <c r="ACH69" s="318"/>
      <c r="ACI69" s="318"/>
      <c r="ACJ69" s="318"/>
      <c r="ACK69" s="318"/>
      <c r="ACL69" s="318"/>
      <c r="ACM69" s="318"/>
      <c r="ACN69" s="318"/>
      <c r="ACO69" s="318"/>
      <c r="ACP69" s="318"/>
      <c r="ACQ69" s="318"/>
      <c r="ACR69" s="318"/>
      <c r="ACS69" s="318"/>
      <c r="ACT69" s="318"/>
      <c r="ACU69" s="318"/>
      <c r="ACV69" s="318"/>
      <c r="ACW69" s="318"/>
      <c r="ACX69" s="318"/>
      <c r="ACY69" s="318"/>
      <c r="ACZ69" s="318"/>
      <c r="ADA69" s="318"/>
      <c r="ADB69" s="318"/>
      <c r="ADC69" s="318"/>
      <c r="ADD69" s="318"/>
      <c r="ADE69" s="318"/>
      <c r="ADF69" s="318"/>
      <c r="ADG69" s="318"/>
      <c r="ADH69" s="318"/>
      <c r="ADI69" s="318"/>
      <c r="ADJ69" s="318"/>
      <c r="ADK69" s="318"/>
      <c r="ADL69" s="318"/>
      <c r="ADM69" s="318"/>
      <c r="ADN69" s="318"/>
      <c r="ADO69" s="318"/>
      <c r="ADP69" s="318"/>
      <c r="ADQ69" s="318"/>
      <c r="ADR69" s="318"/>
      <c r="ADS69" s="318"/>
      <c r="ADT69" s="318"/>
      <c r="ADU69" s="318"/>
      <c r="ADV69" s="318"/>
      <c r="ADW69" s="318"/>
      <c r="ADX69" s="318"/>
      <c r="ADY69" s="318"/>
      <c r="ADZ69" s="318"/>
      <c r="AEA69" s="318"/>
      <c r="AEB69" s="318"/>
      <c r="AEC69" s="318"/>
      <c r="AED69" s="318"/>
      <c r="AEE69" s="318"/>
      <c r="AEF69" s="318"/>
      <c r="AEG69" s="318"/>
      <c r="AEH69" s="318"/>
      <c r="AEI69" s="318"/>
      <c r="AEJ69" s="318"/>
      <c r="AEK69" s="318"/>
      <c r="AEL69" s="318"/>
      <c r="AEM69" s="318"/>
      <c r="AEN69" s="318"/>
      <c r="AEO69" s="318"/>
      <c r="AEP69" s="318"/>
      <c r="AEQ69" s="318"/>
      <c r="AER69" s="318"/>
      <c r="AES69" s="318"/>
      <c r="AET69" s="318"/>
      <c r="AEU69" s="318"/>
      <c r="AEV69" s="318"/>
      <c r="AEW69" s="318"/>
      <c r="AEX69" s="318"/>
      <c r="AEY69" s="318"/>
      <c r="AEZ69" s="318"/>
      <c r="AFA69" s="318"/>
      <c r="AFB69" s="318"/>
      <c r="AFC69" s="318"/>
      <c r="AFD69" s="318"/>
      <c r="AFE69" s="318"/>
      <c r="AFF69" s="318"/>
      <c r="AFG69" s="318"/>
      <c r="AFH69" s="318"/>
      <c r="AFI69" s="318"/>
      <c r="AFJ69" s="318"/>
      <c r="AFK69" s="318"/>
      <c r="AFL69" s="318"/>
      <c r="AFM69" s="318"/>
      <c r="AFN69" s="318"/>
      <c r="AFO69" s="318"/>
      <c r="AFP69" s="318"/>
      <c r="AFQ69" s="318"/>
      <c r="AFR69" s="318"/>
      <c r="AFS69" s="318"/>
      <c r="AFT69" s="318"/>
      <c r="AFU69" s="318"/>
      <c r="AFV69" s="318"/>
      <c r="AFW69" s="318"/>
      <c r="AFX69" s="318"/>
      <c r="AFY69" s="318"/>
      <c r="AFZ69" s="318"/>
      <c r="AGA69" s="318"/>
      <c r="AGB69" s="318"/>
      <c r="AGC69" s="318"/>
      <c r="AGD69" s="318"/>
      <c r="AGE69" s="318"/>
      <c r="AGF69" s="318"/>
      <c r="AGG69" s="318"/>
      <c r="AGH69" s="318"/>
      <c r="AGI69" s="318"/>
      <c r="AGJ69" s="318"/>
      <c r="AGK69" s="318"/>
      <c r="AGL69" s="318"/>
      <c r="AGM69" s="318"/>
      <c r="AGN69" s="318"/>
      <c r="AGO69" s="318"/>
      <c r="AGP69" s="318"/>
      <c r="AGQ69" s="318"/>
      <c r="AGR69" s="318"/>
      <c r="AGS69" s="318"/>
      <c r="AGT69" s="318"/>
      <c r="AGU69" s="318"/>
      <c r="AGV69" s="318"/>
      <c r="AGW69" s="318"/>
      <c r="AGX69" s="318"/>
      <c r="AGY69" s="318"/>
      <c r="AGZ69" s="318"/>
      <c r="AHA69" s="318"/>
      <c r="AHB69" s="318"/>
      <c r="AHC69" s="318"/>
      <c r="AHD69" s="318"/>
      <c r="AHE69" s="318"/>
      <c r="AHF69" s="318"/>
      <c r="AHG69" s="318"/>
      <c r="AHH69" s="318"/>
      <c r="AHI69" s="318"/>
      <c r="AHJ69" s="318"/>
      <c r="AHK69" s="318"/>
      <c r="AHL69" s="318"/>
      <c r="AHM69" s="318"/>
      <c r="AHN69" s="318"/>
      <c r="AHO69" s="318"/>
      <c r="AHP69" s="318"/>
      <c r="AHQ69" s="318"/>
      <c r="AHR69" s="318"/>
      <c r="AHS69" s="318"/>
      <c r="AHT69" s="318"/>
      <c r="AHU69" s="318"/>
      <c r="AHV69" s="318"/>
      <c r="AHW69" s="318"/>
      <c r="AHX69" s="318"/>
      <c r="AHY69" s="318"/>
      <c r="AHZ69" s="318"/>
      <c r="AIA69" s="318"/>
      <c r="AIB69" s="318"/>
      <c r="AIC69" s="318"/>
      <c r="AID69" s="318"/>
      <c r="AIE69" s="318"/>
      <c r="AIF69" s="318"/>
      <c r="AIG69" s="318"/>
      <c r="AIH69" s="318"/>
      <c r="AII69" s="318"/>
      <c r="AIJ69" s="318"/>
      <c r="AIK69" s="318"/>
      <c r="AIL69" s="318"/>
      <c r="AIM69" s="318"/>
      <c r="AIN69" s="318"/>
      <c r="AIO69" s="318"/>
      <c r="AIP69" s="318"/>
      <c r="AIQ69" s="318"/>
      <c r="AIR69" s="318"/>
      <c r="AIS69" s="318"/>
      <c r="AIT69" s="318"/>
      <c r="AIU69" s="318"/>
      <c r="AIV69" s="318"/>
      <c r="AIW69" s="318"/>
      <c r="AIX69" s="318"/>
      <c r="AIY69" s="318"/>
      <c r="AIZ69" s="318"/>
      <c r="AJA69" s="318"/>
      <c r="AJB69" s="318"/>
      <c r="AJC69" s="318"/>
      <c r="AJD69" s="318"/>
      <c r="AJE69" s="318"/>
      <c r="AJF69" s="318"/>
      <c r="AJG69" s="318"/>
      <c r="AJH69" s="318"/>
      <c r="AJI69" s="318"/>
      <c r="AJJ69" s="318"/>
      <c r="AJK69" s="318"/>
      <c r="AJL69" s="318"/>
      <c r="AJM69" s="318"/>
      <c r="AJN69" s="318"/>
      <c r="AJO69" s="318"/>
      <c r="AJP69" s="318"/>
      <c r="AJQ69" s="318"/>
      <c r="AJR69" s="318"/>
      <c r="AJS69" s="318"/>
      <c r="AJT69" s="318"/>
      <c r="AJU69" s="318"/>
      <c r="AJV69" s="318"/>
      <c r="AJW69" s="318"/>
      <c r="AJX69" s="318"/>
      <c r="AJY69" s="318"/>
      <c r="AJZ69" s="318"/>
      <c r="AKA69" s="318"/>
      <c r="AKB69" s="318"/>
      <c r="AKC69" s="318"/>
      <c r="AKD69" s="318"/>
      <c r="AKE69" s="318"/>
      <c r="AKF69" s="318"/>
      <c r="AKG69" s="318"/>
      <c r="AKH69" s="318"/>
      <c r="AKI69" s="318"/>
      <c r="AKJ69" s="318"/>
      <c r="AKK69" s="318"/>
      <c r="AKL69" s="318"/>
      <c r="AKM69" s="318"/>
      <c r="AKN69" s="318"/>
      <c r="AKO69" s="318"/>
      <c r="AKP69" s="318"/>
      <c r="AKQ69" s="318"/>
      <c r="AKR69" s="318"/>
      <c r="AKS69" s="318"/>
      <c r="AKT69" s="318"/>
      <c r="AKU69" s="318"/>
      <c r="AKV69" s="318"/>
      <c r="AKW69" s="318"/>
      <c r="AKX69" s="318"/>
      <c r="AKY69" s="318"/>
      <c r="AKZ69" s="318"/>
      <c r="ALA69" s="318"/>
      <c r="ALB69" s="318"/>
      <c r="ALC69" s="318"/>
      <c r="ALD69" s="318"/>
      <c r="ALE69" s="318"/>
      <c r="ALF69" s="318"/>
      <c r="ALG69" s="318"/>
      <c r="ALH69" s="318"/>
      <c r="ALI69" s="318"/>
      <c r="ALJ69" s="318"/>
      <c r="ALK69" s="318"/>
      <c r="ALL69" s="318"/>
      <c r="ALM69" s="318"/>
      <c r="ALN69" s="318"/>
      <c r="ALO69" s="318"/>
      <c r="ALP69" s="318"/>
      <c r="ALQ69" s="318"/>
      <c r="ALR69" s="318"/>
      <c r="ALS69" s="318"/>
      <c r="ALT69" s="318"/>
      <c r="ALU69" s="318"/>
      <c r="ALV69" s="318"/>
      <c r="ALW69" s="318"/>
    </row>
    <row r="74" spans="1:1011" ht="43.5" customHeight="1"/>
    <row r="98" ht="25.5" customHeight="1"/>
  </sheetData>
  <sheetProtection algorithmName="SHA-512" hashValue="itg3n78W7/sd+uo30bS+4ua+fwOS1WSFMyMHNMsOQAjEa7nZLroPnEY2RVB2aJsWnihqYjxddDBfNk7Fxm3PqQ==" saltValue="RO5trtvXNQc4Ij6yLB2h4A==" spinCount="100000" sheet="1" objects="1" scenarios="1" formatCells="0" formatColumns="0" formatRows="0" sort="0" autoFilter="0"/>
  <mergeCells count="106">
    <mergeCell ref="A1:J1"/>
    <mergeCell ref="B2:D2"/>
    <mergeCell ref="B3:D3"/>
    <mergeCell ref="A5:J5"/>
    <mergeCell ref="D20:G20"/>
    <mergeCell ref="H20:J20"/>
    <mergeCell ref="D21:F21"/>
    <mergeCell ref="H21:I21"/>
    <mergeCell ref="R43:S43"/>
    <mergeCell ref="H22:I22"/>
    <mergeCell ref="D23:F23"/>
    <mergeCell ref="H23:I23"/>
    <mergeCell ref="F44:G44"/>
    <mergeCell ref="L44:M44"/>
    <mergeCell ref="R44:S44"/>
    <mergeCell ref="V30:W30"/>
    <mergeCell ref="A42:G42"/>
    <mergeCell ref="I42:M42"/>
    <mergeCell ref="O42:S42"/>
    <mergeCell ref="J24:J25"/>
    <mergeCell ref="A28:C28"/>
    <mergeCell ref="E28:W28"/>
    <mergeCell ref="B30:C30"/>
    <mergeCell ref="E30:G30"/>
    <mergeCell ref="H30:J30"/>
    <mergeCell ref="K30:M30"/>
    <mergeCell ref="N30:P30"/>
    <mergeCell ref="R30:T30"/>
    <mergeCell ref="D24:F25"/>
    <mergeCell ref="G24:G25"/>
    <mergeCell ref="H24:I25"/>
    <mergeCell ref="C20:C25"/>
    <mergeCell ref="B20:B25"/>
    <mergeCell ref="F43:G43"/>
    <mergeCell ref="L43:M43"/>
    <mergeCell ref="D22:F22"/>
    <mergeCell ref="R47:S47"/>
    <mergeCell ref="F48:G48"/>
    <mergeCell ref="L48:M48"/>
    <mergeCell ref="R48:S48"/>
    <mergeCell ref="F45:G45"/>
    <mergeCell ref="L45:M45"/>
    <mergeCell ref="R45:S45"/>
    <mergeCell ref="F46:G46"/>
    <mergeCell ref="L46:M46"/>
    <mergeCell ref="R46:S46"/>
    <mergeCell ref="F47:G47"/>
    <mergeCell ref="L47:M47"/>
    <mergeCell ref="R51:S51"/>
    <mergeCell ref="F52:G52"/>
    <mergeCell ref="L52:M52"/>
    <mergeCell ref="R52:S52"/>
    <mergeCell ref="F49:G49"/>
    <mergeCell ref="L49:M49"/>
    <mergeCell ref="R49:S49"/>
    <mergeCell ref="F50:G50"/>
    <mergeCell ref="L50:M50"/>
    <mergeCell ref="R50:S50"/>
    <mergeCell ref="F51:G51"/>
    <mergeCell ref="L51:M51"/>
    <mergeCell ref="R55:S55"/>
    <mergeCell ref="F56:G56"/>
    <mergeCell ref="L56:M56"/>
    <mergeCell ref="R56:S56"/>
    <mergeCell ref="F53:G53"/>
    <mergeCell ref="L53:M53"/>
    <mergeCell ref="R53:S53"/>
    <mergeCell ref="F54:G54"/>
    <mergeCell ref="L54:M54"/>
    <mergeCell ref="R54:S54"/>
    <mergeCell ref="F55:G55"/>
    <mergeCell ref="L55:M55"/>
    <mergeCell ref="R59:S59"/>
    <mergeCell ref="F60:G60"/>
    <mergeCell ref="L60:M60"/>
    <mergeCell ref="R60:S60"/>
    <mergeCell ref="F57:G57"/>
    <mergeCell ref="L57:M57"/>
    <mergeCell ref="R57:S57"/>
    <mergeCell ref="F58:G58"/>
    <mergeCell ref="L58:M58"/>
    <mergeCell ref="R58:S58"/>
    <mergeCell ref="F59:G59"/>
    <mergeCell ref="L59:M59"/>
    <mergeCell ref="P66:Q66"/>
    <mergeCell ref="F63:G63"/>
    <mergeCell ref="L63:M63"/>
    <mergeCell ref="R63:S63"/>
    <mergeCell ref="F64:G64"/>
    <mergeCell ref="L64:M64"/>
    <mergeCell ref="R64:S64"/>
    <mergeCell ref="F61:G61"/>
    <mergeCell ref="L61:M61"/>
    <mergeCell ref="R61:S61"/>
    <mergeCell ref="F62:G62"/>
    <mergeCell ref="L62:M62"/>
    <mergeCell ref="R62:S62"/>
    <mergeCell ref="F67:G67"/>
    <mergeCell ref="L67:M67"/>
    <mergeCell ref="B69:C69"/>
    <mergeCell ref="D69:E69"/>
    <mergeCell ref="J69:K69"/>
    <mergeCell ref="F65:G65"/>
    <mergeCell ref="L65:M65"/>
    <mergeCell ref="F66:G66"/>
    <mergeCell ref="L66:M66"/>
  </mergeCells>
  <conditionalFormatting sqref="P63">
    <cfRule type="expression" dxfId="0" priority="1">
      <formula>NOT(ISERROR(SEARCH("non équilibré",P63)))</formula>
    </cfRule>
  </conditionalFormatting>
  <dataValidations count="3">
    <dataValidation operator="equal" allowBlank="1" showInputMessage="1" showErrorMessage="1" prompt="Sélectionner le stade de l'opération dans l'onglet 1" sqref="A1:J1" xr:uid="{D7625AE0-FC9C-4C9F-962B-DA1C1C307DDB}"/>
    <dataValidation operator="equal" showInputMessage="1" showErrorMessage="1" sqref="B11" xr:uid="{D5D146B7-0B96-4C2E-BAEA-27021925D8EF}"/>
    <dataValidation type="list" operator="equal" allowBlank="1" showInputMessage="1" showErrorMessage="1" prompt="Sélectionner la modalité de répartition du HT entre surface habitable et surface utile" sqref="C20" xr:uid="{1C86548E-9C71-453C-9B6E-34096E11ADD8}">
      <formula1>"Taux de TVA pré-configuré,Taux de TVA configurable librement en DC"</formula1>
    </dataValidation>
  </dataValidations>
  <pageMargins left="0.78749999999999998" right="0.78749999999999998" top="0.95416666666666705" bottom="0.95416666666666705" header="0.78749999999999998" footer="0.78749999999999998"/>
  <pageSetup paperSize="11" scale="17" firstPageNumber="0" fitToHeight="0" orientation="landscape" horizontalDpi="300" verticalDpi="300" r:id="rId1"/>
  <headerFooter>
    <oddHeader>&amp;C&amp;"Arial,Normal"&amp;12&amp;A</oddHeader>
    <oddFooter>&amp;C&amp;"Arial,Normal"&amp;12Page &amp;P</oddFooter>
  </headerFooter>
  <colBreaks count="1" manualBreakCount="1">
    <brk id="20" max="1048575" man="1"/>
  </colBreaks>
  <ignoredErrors>
    <ignoredError sqref="A33 A32 D32:AB32 A35 A34 D34:AB34 A37 A36:B36 Q36:AB36 A39:AB72 A38:B38 D38:AB38 D37:AB37 D35:AB35 D36 C33:AB33" evalError="1"/>
    <ignoredError sqref="E36:P36 C36" evalError="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281"/>
  <sheetViews>
    <sheetView zoomScale="80" zoomScaleNormal="80" workbookViewId="0">
      <pane ySplit="19" topLeftCell="A68" activePane="bottomLeft" state="frozen"/>
      <selection pane="bottomLeft" activeCell="C79" sqref="C79:K80"/>
    </sheetView>
  </sheetViews>
  <sheetFormatPr baseColWidth="10" defaultColWidth="11.42578125" defaultRowHeight="15"/>
  <cols>
    <col min="1" max="1" width="4.85546875" style="62" customWidth="1"/>
    <col min="2" max="2" width="31.85546875" style="62" customWidth="1"/>
    <col min="3" max="3" width="12.7109375" style="62" customWidth="1"/>
    <col min="4" max="4" width="16.28515625" style="62" customWidth="1"/>
    <col min="5" max="5" width="14.140625" style="62" customWidth="1"/>
    <col min="6" max="6" width="14.42578125" style="62" customWidth="1"/>
    <col min="7" max="8" width="12.42578125" style="62" customWidth="1"/>
    <col min="9" max="9" width="13.7109375" style="62" customWidth="1"/>
    <col min="10" max="10" width="15.140625" style="62" customWidth="1"/>
    <col min="11" max="11" width="33" style="62" customWidth="1"/>
    <col min="12" max="12" width="62" style="62" customWidth="1"/>
    <col min="13" max="13" width="24.42578125" style="63" customWidth="1"/>
    <col min="14" max="14" width="19.42578125" style="63" customWidth="1"/>
    <col min="15" max="15" width="16.42578125" style="63" customWidth="1"/>
    <col min="16" max="20" width="11.42578125" style="63"/>
    <col min="21" max="1024" width="11.42578125" style="62"/>
  </cols>
  <sheetData>
    <row r="1" spans="1:1024" ht="26.25" customHeight="1" thickBot="1">
      <c r="B1" s="535" t="str">
        <f>IF('1. Tableau surfaces'!$A$1="Tableau des surfaces prévisionnelles au stade convention APL","Fiche préparatoire à la convention APL logement ordinaire au stade convention APL",IF('1. Tableau surfaces'!$A$1="Tableau des surfaces définitives au stade du solde/clôture","Fiche préparatoire à la convention APL logement ordinaire au stade solde","Fiche préparatoire à la convention APL logement ordinaire au stade agrément"))</f>
        <v>Fiche préparatoire à la convention APL logement ordinaire au stade agrément</v>
      </c>
      <c r="C1" s="535"/>
      <c r="D1" s="535"/>
      <c r="E1" s="535"/>
      <c r="F1" s="535"/>
      <c r="G1" s="535"/>
      <c r="H1" s="535"/>
      <c r="I1" s="535"/>
      <c r="J1" s="535"/>
      <c r="K1" s="263"/>
      <c r="L1" s="408" t="s">
        <v>8</v>
      </c>
    </row>
    <row r="2" spans="1:1024" ht="19.5" customHeight="1">
      <c r="B2" s="64"/>
      <c r="C2" s="65" t="s">
        <v>68</v>
      </c>
      <c r="D2" s="66"/>
      <c r="E2" s="67"/>
      <c r="F2" s="68"/>
      <c r="G2" s="68"/>
      <c r="I2" s="69" t="s">
        <v>69</v>
      </c>
      <c r="J2" s="70" t="s">
        <v>70</v>
      </c>
      <c r="K2" s="264"/>
      <c r="L2" s="409" t="s">
        <v>1489</v>
      </c>
    </row>
    <row r="3" spans="1:1024" ht="15.75">
      <c r="C3" s="65" t="s">
        <v>71</v>
      </c>
      <c r="D3" s="66"/>
      <c r="E3" s="67"/>
      <c r="F3" s="68"/>
      <c r="G3" s="68"/>
      <c r="H3" s="8"/>
      <c r="I3" s="8"/>
      <c r="J3" s="72" t="s">
        <v>72</v>
      </c>
      <c r="K3" s="71"/>
      <c r="L3" s="71"/>
    </row>
    <row r="4" spans="1:1024" ht="15.75">
      <c r="C4" s="11"/>
      <c r="D4" s="73"/>
      <c r="E4" s="68"/>
      <c r="F4" s="68"/>
      <c r="G4" s="68"/>
      <c r="H4" s="68"/>
      <c r="J4" s="70" t="s">
        <v>73</v>
      </c>
      <c r="K4" s="74"/>
      <c r="L4" s="74"/>
    </row>
    <row r="5" spans="1:1024" ht="15.75">
      <c r="C5" s="11"/>
      <c r="D5" s="73"/>
      <c r="E5" s="68"/>
      <c r="F5" s="68"/>
      <c r="G5" s="68"/>
      <c r="H5" s="68"/>
      <c r="I5" s="62" t="s">
        <v>74</v>
      </c>
      <c r="J5" s="62" t="str">
        <f>IF(RIGHT(B1,1)="t","Agrément",(IF(RIGHT(B1,1)="L","Convention","Solde")))</f>
        <v>Agrément</v>
      </c>
    </row>
    <row r="6" spans="1:1024">
      <c r="H6" s="62" t="s">
        <v>75</v>
      </c>
      <c r="J6" s="75"/>
    </row>
    <row r="7" spans="1:1024" s="158" customFormat="1" ht="15.75" thickBot="1">
      <c r="A7" s="62"/>
      <c r="B7" s="62"/>
      <c r="C7" s="62"/>
      <c r="D7" s="62"/>
      <c r="E7" s="62"/>
      <c r="F7" s="62"/>
      <c r="G7" s="62"/>
      <c r="H7" s="62"/>
      <c r="I7" s="62"/>
      <c r="J7" s="62"/>
      <c r="K7" s="62"/>
      <c r="L7" s="62"/>
      <c r="M7" s="63"/>
      <c r="N7" s="63"/>
      <c r="O7" s="63"/>
      <c r="P7" s="63"/>
      <c r="Q7" s="63"/>
      <c r="R7" s="63"/>
      <c r="S7" s="63"/>
      <c r="T7" s="63"/>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2"/>
      <c r="LP7" s="62"/>
      <c r="LQ7" s="62"/>
      <c r="LR7" s="62"/>
      <c r="LS7" s="62"/>
      <c r="LT7" s="62"/>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62"/>
      <c r="ON7" s="62"/>
      <c r="OO7" s="62"/>
      <c r="OP7" s="62"/>
      <c r="OQ7" s="62"/>
      <c r="OR7" s="62"/>
      <c r="OS7" s="62"/>
      <c r="OT7" s="62"/>
      <c r="OU7" s="62"/>
      <c r="OV7" s="62"/>
      <c r="OW7" s="62"/>
      <c r="OX7" s="62"/>
      <c r="OY7" s="62"/>
      <c r="OZ7" s="62"/>
      <c r="PA7" s="62"/>
      <c r="PB7" s="62"/>
      <c r="PC7" s="62"/>
      <c r="PD7" s="62"/>
      <c r="PE7" s="62"/>
      <c r="PF7" s="62"/>
      <c r="PG7" s="62"/>
      <c r="PH7" s="62"/>
      <c r="PI7" s="62"/>
      <c r="PJ7" s="62"/>
      <c r="PK7" s="62"/>
      <c r="PL7" s="62"/>
      <c r="PM7" s="62"/>
      <c r="PN7" s="62"/>
      <c r="PO7" s="62"/>
      <c r="PP7" s="62"/>
      <c r="PQ7" s="62"/>
      <c r="PR7" s="62"/>
      <c r="PS7" s="62"/>
      <c r="PT7" s="62"/>
      <c r="PU7" s="62"/>
      <c r="PV7" s="62"/>
      <c r="PW7" s="62"/>
      <c r="PX7" s="62"/>
      <c r="PY7" s="62"/>
      <c r="PZ7" s="62"/>
      <c r="QA7" s="62"/>
      <c r="QB7" s="62"/>
      <c r="QC7" s="62"/>
      <c r="QD7" s="62"/>
      <c r="QE7" s="62"/>
      <c r="QF7" s="62"/>
      <c r="QG7" s="62"/>
      <c r="QH7" s="62"/>
      <c r="QI7" s="62"/>
      <c r="QJ7" s="62"/>
      <c r="QK7" s="62"/>
      <c r="QL7" s="62"/>
      <c r="QM7" s="62"/>
      <c r="QN7" s="62"/>
      <c r="QO7" s="62"/>
      <c r="QP7" s="62"/>
      <c r="QQ7" s="62"/>
      <c r="QR7" s="62"/>
      <c r="QS7" s="62"/>
      <c r="QT7" s="62"/>
      <c r="QU7" s="62"/>
      <c r="QV7" s="62"/>
      <c r="QW7" s="62"/>
      <c r="QX7" s="62"/>
      <c r="QY7" s="62"/>
      <c r="QZ7" s="62"/>
      <c r="RA7" s="62"/>
      <c r="RB7" s="62"/>
      <c r="RC7" s="62"/>
      <c r="RD7" s="62"/>
      <c r="RE7" s="62"/>
      <c r="RF7" s="62"/>
      <c r="RG7" s="62"/>
      <c r="RH7" s="62"/>
      <c r="RI7" s="62"/>
      <c r="RJ7" s="62"/>
      <c r="RK7" s="62"/>
      <c r="RL7" s="62"/>
      <c r="RM7" s="62"/>
      <c r="RN7" s="62"/>
      <c r="RO7" s="62"/>
      <c r="RP7" s="62"/>
      <c r="RQ7" s="62"/>
      <c r="RR7" s="62"/>
      <c r="RS7" s="62"/>
      <c r="RT7" s="62"/>
      <c r="RU7" s="62"/>
      <c r="RV7" s="62"/>
      <c r="RW7" s="62"/>
      <c r="RX7" s="62"/>
      <c r="RY7" s="62"/>
      <c r="RZ7" s="62"/>
      <c r="SA7" s="62"/>
      <c r="SB7" s="62"/>
      <c r="SC7" s="62"/>
      <c r="SD7" s="62"/>
      <c r="SE7" s="62"/>
      <c r="SF7" s="62"/>
      <c r="SG7" s="62"/>
      <c r="SH7" s="62"/>
      <c r="SI7" s="62"/>
      <c r="SJ7" s="62"/>
      <c r="SK7" s="62"/>
      <c r="SL7" s="62"/>
      <c r="SM7" s="62"/>
      <c r="SN7" s="62"/>
      <c r="SO7" s="62"/>
      <c r="SP7" s="62"/>
      <c r="SQ7" s="62"/>
      <c r="SR7" s="62"/>
      <c r="SS7" s="62"/>
      <c r="ST7" s="62"/>
      <c r="SU7" s="62"/>
      <c r="SV7" s="62"/>
      <c r="SW7" s="62"/>
      <c r="SX7" s="62"/>
      <c r="SY7" s="62"/>
      <c r="SZ7" s="62"/>
      <c r="TA7" s="62"/>
      <c r="TB7" s="62"/>
      <c r="TC7" s="62"/>
      <c r="TD7" s="62"/>
      <c r="TE7" s="62"/>
      <c r="TF7" s="62"/>
      <c r="TG7" s="62"/>
      <c r="TH7" s="62"/>
      <c r="TI7" s="62"/>
      <c r="TJ7" s="62"/>
      <c r="TK7" s="62"/>
      <c r="TL7" s="62"/>
      <c r="TM7" s="62"/>
      <c r="TN7" s="62"/>
      <c r="TO7" s="62"/>
      <c r="TP7" s="62"/>
      <c r="TQ7" s="62"/>
      <c r="TR7" s="62"/>
      <c r="TS7" s="62"/>
      <c r="TT7" s="62"/>
      <c r="TU7" s="62"/>
      <c r="TV7" s="62"/>
      <c r="TW7" s="62"/>
      <c r="TX7" s="62"/>
      <c r="TY7" s="62"/>
      <c r="TZ7" s="62"/>
      <c r="UA7" s="62"/>
      <c r="UB7" s="62"/>
      <c r="UC7" s="62"/>
      <c r="UD7" s="62"/>
      <c r="UE7" s="62"/>
      <c r="UF7" s="62"/>
      <c r="UG7" s="62"/>
      <c r="UH7" s="62"/>
      <c r="UI7" s="62"/>
      <c r="UJ7" s="62"/>
      <c r="UK7" s="62"/>
      <c r="UL7" s="62"/>
      <c r="UM7" s="62"/>
      <c r="UN7" s="62"/>
      <c r="UO7" s="62"/>
      <c r="UP7" s="62"/>
      <c r="UQ7" s="62"/>
      <c r="UR7" s="62"/>
      <c r="US7" s="62"/>
      <c r="UT7" s="62"/>
      <c r="UU7" s="62"/>
      <c r="UV7" s="62"/>
      <c r="UW7" s="62"/>
      <c r="UX7" s="62"/>
      <c r="UY7" s="62"/>
      <c r="UZ7" s="62"/>
      <c r="VA7" s="62"/>
      <c r="VB7" s="62"/>
      <c r="VC7" s="62"/>
      <c r="VD7" s="62"/>
      <c r="VE7" s="62"/>
      <c r="VF7" s="62"/>
      <c r="VG7" s="62"/>
      <c r="VH7" s="62"/>
      <c r="VI7" s="62"/>
      <c r="VJ7" s="62"/>
      <c r="VK7" s="62"/>
      <c r="VL7" s="62"/>
      <c r="VM7" s="62"/>
      <c r="VN7" s="62"/>
      <c r="VO7" s="62"/>
      <c r="VP7" s="62"/>
      <c r="VQ7" s="62"/>
      <c r="VR7" s="62"/>
      <c r="VS7" s="62"/>
      <c r="VT7" s="62"/>
      <c r="VU7" s="62"/>
      <c r="VV7" s="62"/>
      <c r="VW7" s="62"/>
      <c r="VX7" s="62"/>
      <c r="VY7" s="62"/>
      <c r="VZ7" s="62"/>
      <c r="WA7" s="62"/>
      <c r="WB7" s="62"/>
      <c r="WC7" s="62"/>
      <c r="WD7" s="62"/>
      <c r="WE7" s="62"/>
      <c r="WF7" s="62"/>
      <c r="WG7" s="62"/>
      <c r="WH7" s="62"/>
      <c r="WI7" s="62"/>
      <c r="WJ7" s="62"/>
      <c r="WK7" s="62"/>
      <c r="WL7" s="62"/>
      <c r="WM7" s="62"/>
      <c r="WN7" s="62"/>
      <c r="WO7" s="62"/>
      <c r="WP7" s="62"/>
      <c r="WQ7" s="62"/>
      <c r="WR7" s="62"/>
      <c r="WS7" s="62"/>
      <c r="WT7" s="62"/>
      <c r="WU7" s="62"/>
      <c r="WV7" s="62"/>
      <c r="WW7" s="62"/>
      <c r="WX7" s="62"/>
      <c r="WY7" s="62"/>
      <c r="WZ7" s="62"/>
      <c r="XA7" s="62"/>
      <c r="XB7" s="62"/>
      <c r="XC7" s="62"/>
      <c r="XD7" s="62"/>
      <c r="XE7" s="62"/>
      <c r="XF7" s="62"/>
      <c r="XG7" s="62"/>
      <c r="XH7" s="62"/>
      <c r="XI7" s="62"/>
      <c r="XJ7" s="62"/>
      <c r="XK7" s="62"/>
      <c r="XL7" s="62"/>
      <c r="XM7" s="62"/>
      <c r="XN7" s="62"/>
      <c r="XO7" s="62"/>
      <c r="XP7" s="62"/>
      <c r="XQ7" s="62"/>
      <c r="XR7" s="62"/>
      <c r="XS7" s="62"/>
      <c r="XT7" s="62"/>
      <c r="XU7" s="62"/>
      <c r="XV7" s="62"/>
      <c r="XW7" s="62"/>
      <c r="XX7" s="62"/>
      <c r="XY7" s="62"/>
      <c r="XZ7" s="62"/>
      <c r="YA7" s="62"/>
      <c r="YB7" s="62"/>
      <c r="YC7" s="62"/>
      <c r="YD7" s="62"/>
      <c r="YE7" s="62"/>
      <c r="YF7" s="62"/>
      <c r="YG7" s="62"/>
      <c r="YH7" s="62"/>
      <c r="YI7" s="62"/>
      <c r="YJ7" s="62"/>
      <c r="YK7" s="62"/>
      <c r="YL7" s="62"/>
      <c r="YM7" s="62"/>
      <c r="YN7" s="62"/>
      <c r="YO7" s="62"/>
      <c r="YP7" s="62"/>
      <c r="YQ7" s="62"/>
      <c r="YR7" s="62"/>
      <c r="YS7" s="62"/>
      <c r="YT7" s="62"/>
      <c r="YU7" s="62"/>
      <c r="YV7" s="62"/>
      <c r="YW7" s="62"/>
      <c r="YX7" s="62"/>
      <c r="YY7" s="62"/>
      <c r="YZ7" s="62"/>
      <c r="ZA7" s="62"/>
      <c r="ZB7" s="62"/>
      <c r="ZC7" s="62"/>
      <c r="ZD7" s="62"/>
      <c r="ZE7" s="62"/>
      <c r="ZF7" s="62"/>
      <c r="ZG7" s="62"/>
      <c r="ZH7" s="62"/>
      <c r="ZI7" s="62"/>
      <c r="ZJ7" s="62"/>
      <c r="ZK7" s="62"/>
      <c r="ZL7" s="62"/>
      <c r="ZM7" s="62"/>
      <c r="ZN7" s="62"/>
      <c r="ZO7" s="62"/>
      <c r="ZP7" s="62"/>
      <c r="ZQ7" s="62"/>
      <c r="ZR7" s="62"/>
      <c r="ZS7" s="62"/>
      <c r="ZT7" s="62"/>
      <c r="ZU7" s="62"/>
      <c r="ZV7" s="62"/>
      <c r="ZW7" s="62"/>
      <c r="ZX7" s="62"/>
      <c r="ZY7" s="62"/>
      <c r="ZZ7" s="62"/>
      <c r="AAA7" s="62"/>
      <c r="AAB7" s="62"/>
      <c r="AAC7" s="62"/>
      <c r="AAD7" s="62"/>
      <c r="AAE7" s="62"/>
      <c r="AAF7" s="62"/>
      <c r="AAG7" s="62"/>
      <c r="AAH7" s="62"/>
      <c r="AAI7" s="62"/>
      <c r="AAJ7" s="62"/>
      <c r="AAK7" s="62"/>
      <c r="AAL7" s="62"/>
      <c r="AAM7" s="62"/>
      <c r="AAN7" s="62"/>
      <c r="AAO7" s="62"/>
      <c r="AAP7" s="62"/>
      <c r="AAQ7" s="62"/>
      <c r="AAR7" s="62"/>
      <c r="AAS7" s="62"/>
      <c r="AAT7" s="62"/>
      <c r="AAU7" s="62"/>
      <c r="AAV7" s="62"/>
      <c r="AAW7" s="62"/>
      <c r="AAX7" s="62"/>
      <c r="AAY7" s="62"/>
      <c r="AAZ7" s="62"/>
      <c r="ABA7" s="62"/>
      <c r="ABB7" s="62"/>
      <c r="ABC7" s="62"/>
      <c r="ABD7" s="62"/>
      <c r="ABE7" s="62"/>
      <c r="ABF7" s="62"/>
      <c r="ABG7" s="62"/>
      <c r="ABH7" s="62"/>
      <c r="ABI7" s="62"/>
      <c r="ABJ7" s="62"/>
      <c r="ABK7" s="62"/>
      <c r="ABL7" s="62"/>
      <c r="ABM7" s="62"/>
      <c r="ABN7" s="62"/>
      <c r="ABO7" s="62"/>
      <c r="ABP7" s="62"/>
      <c r="ABQ7" s="62"/>
      <c r="ABR7" s="62"/>
      <c r="ABS7" s="62"/>
      <c r="ABT7" s="62"/>
      <c r="ABU7" s="62"/>
      <c r="ABV7" s="62"/>
      <c r="ABW7" s="62"/>
      <c r="ABX7" s="62"/>
      <c r="ABY7" s="62"/>
      <c r="ABZ7" s="62"/>
      <c r="ACA7" s="62"/>
      <c r="ACB7" s="62"/>
      <c r="ACC7" s="62"/>
      <c r="ACD7" s="62"/>
      <c r="ACE7" s="62"/>
      <c r="ACF7" s="62"/>
      <c r="ACG7" s="62"/>
      <c r="ACH7" s="62"/>
      <c r="ACI7" s="62"/>
      <c r="ACJ7" s="62"/>
      <c r="ACK7" s="62"/>
      <c r="ACL7" s="62"/>
      <c r="ACM7" s="62"/>
      <c r="ACN7" s="62"/>
      <c r="ACO7" s="62"/>
      <c r="ACP7" s="62"/>
      <c r="ACQ7" s="62"/>
      <c r="ACR7" s="62"/>
      <c r="ACS7" s="62"/>
      <c r="ACT7" s="62"/>
      <c r="ACU7" s="62"/>
      <c r="ACV7" s="62"/>
      <c r="ACW7" s="62"/>
      <c r="ACX7" s="62"/>
      <c r="ACY7" s="62"/>
      <c r="ACZ7" s="62"/>
      <c r="ADA7" s="62"/>
      <c r="ADB7" s="62"/>
      <c r="ADC7" s="62"/>
      <c r="ADD7" s="62"/>
      <c r="ADE7" s="62"/>
      <c r="ADF7" s="62"/>
      <c r="ADG7" s="62"/>
      <c r="ADH7" s="62"/>
      <c r="ADI7" s="62"/>
      <c r="ADJ7" s="62"/>
      <c r="ADK7" s="62"/>
      <c r="ADL7" s="62"/>
      <c r="ADM7" s="62"/>
      <c r="ADN7" s="62"/>
      <c r="ADO7" s="62"/>
      <c r="ADP7" s="62"/>
      <c r="ADQ7" s="62"/>
      <c r="ADR7" s="62"/>
      <c r="ADS7" s="62"/>
      <c r="ADT7" s="62"/>
      <c r="ADU7" s="62"/>
      <c r="ADV7" s="62"/>
      <c r="ADW7" s="62"/>
      <c r="ADX7" s="62"/>
      <c r="ADY7" s="62"/>
      <c r="ADZ7" s="62"/>
      <c r="AEA7" s="62"/>
      <c r="AEB7" s="62"/>
      <c r="AEC7" s="62"/>
      <c r="AED7" s="62"/>
      <c r="AEE7" s="62"/>
      <c r="AEF7" s="62"/>
      <c r="AEG7" s="62"/>
      <c r="AEH7" s="62"/>
      <c r="AEI7" s="62"/>
      <c r="AEJ7" s="62"/>
      <c r="AEK7" s="62"/>
      <c r="AEL7" s="62"/>
      <c r="AEM7" s="62"/>
      <c r="AEN7" s="62"/>
      <c r="AEO7" s="62"/>
      <c r="AEP7" s="62"/>
      <c r="AEQ7" s="62"/>
      <c r="AER7" s="62"/>
      <c r="AES7" s="62"/>
      <c r="AET7" s="62"/>
      <c r="AEU7" s="62"/>
      <c r="AEV7" s="62"/>
      <c r="AEW7" s="62"/>
      <c r="AEX7" s="62"/>
      <c r="AEY7" s="62"/>
      <c r="AEZ7" s="62"/>
      <c r="AFA7" s="62"/>
      <c r="AFB7" s="62"/>
      <c r="AFC7" s="62"/>
      <c r="AFD7" s="62"/>
      <c r="AFE7" s="62"/>
      <c r="AFF7" s="62"/>
      <c r="AFG7" s="62"/>
      <c r="AFH7" s="62"/>
      <c r="AFI7" s="62"/>
      <c r="AFJ7" s="62"/>
      <c r="AFK7" s="62"/>
      <c r="AFL7" s="62"/>
      <c r="AFM7" s="62"/>
      <c r="AFN7" s="62"/>
      <c r="AFO7" s="62"/>
      <c r="AFP7" s="62"/>
      <c r="AFQ7" s="62"/>
      <c r="AFR7" s="62"/>
      <c r="AFS7" s="62"/>
      <c r="AFT7" s="62"/>
      <c r="AFU7" s="62"/>
      <c r="AFV7" s="62"/>
      <c r="AFW7" s="62"/>
      <c r="AFX7" s="62"/>
      <c r="AFY7" s="62"/>
      <c r="AFZ7" s="62"/>
      <c r="AGA7" s="62"/>
      <c r="AGB7" s="62"/>
      <c r="AGC7" s="62"/>
      <c r="AGD7" s="62"/>
      <c r="AGE7" s="62"/>
      <c r="AGF7" s="62"/>
      <c r="AGG7" s="62"/>
      <c r="AGH7" s="62"/>
      <c r="AGI7" s="62"/>
      <c r="AGJ7" s="62"/>
      <c r="AGK7" s="62"/>
      <c r="AGL7" s="62"/>
      <c r="AGM7" s="62"/>
      <c r="AGN7" s="62"/>
      <c r="AGO7" s="62"/>
      <c r="AGP7" s="62"/>
      <c r="AGQ7" s="62"/>
      <c r="AGR7" s="62"/>
      <c r="AGS7" s="62"/>
      <c r="AGT7" s="62"/>
      <c r="AGU7" s="62"/>
      <c r="AGV7" s="62"/>
      <c r="AGW7" s="62"/>
      <c r="AGX7" s="62"/>
      <c r="AGY7" s="62"/>
      <c r="AGZ7" s="62"/>
      <c r="AHA7" s="62"/>
      <c r="AHB7" s="62"/>
      <c r="AHC7" s="62"/>
      <c r="AHD7" s="62"/>
      <c r="AHE7" s="62"/>
      <c r="AHF7" s="62"/>
      <c r="AHG7" s="62"/>
      <c r="AHH7" s="62"/>
      <c r="AHI7" s="62"/>
      <c r="AHJ7" s="62"/>
      <c r="AHK7" s="62"/>
      <c r="AHL7" s="62"/>
      <c r="AHM7" s="62"/>
      <c r="AHN7" s="62"/>
      <c r="AHO7" s="62"/>
      <c r="AHP7" s="62"/>
      <c r="AHQ7" s="62"/>
      <c r="AHR7" s="62"/>
      <c r="AHS7" s="62"/>
      <c r="AHT7" s="62"/>
      <c r="AHU7" s="62"/>
      <c r="AHV7" s="62"/>
      <c r="AHW7" s="62"/>
      <c r="AHX7" s="62"/>
      <c r="AHY7" s="62"/>
      <c r="AHZ7" s="62"/>
      <c r="AIA7" s="62"/>
      <c r="AIB7" s="62"/>
      <c r="AIC7" s="62"/>
      <c r="AID7" s="62"/>
      <c r="AIE7" s="62"/>
      <c r="AIF7" s="62"/>
      <c r="AIG7" s="62"/>
      <c r="AIH7" s="62"/>
      <c r="AII7" s="62"/>
      <c r="AIJ7" s="62"/>
      <c r="AIK7" s="62"/>
      <c r="AIL7" s="62"/>
      <c r="AIM7" s="62"/>
      <c r="AIN7" s="62"/>
      <c r="AIO7" s="62"/>
      <c r="AIP7" s="62"/>
      <c r="AIQ7" s="62"/>
      <c r="AIR7" s="62"/>
      <c r="AIS7" s="62"/>
      <c r="AIT7" s="62"/>
      <c r="AIU7" s="62"/>
      <c r="AIV7" s="62"/>
      <c r="AIW7" s="62"/>
      <c r="AIX7" s="62"/>
      <c r="AIY7" s="62"/>
      <c r="AIZ7" s="62"/>
      <c r="AJA7" s="62"/>
      <c r="AJB7" s="62"/>
      <c r="AJC7" s="62"/>
      <c r="AJD7" s="62"/>
      <c r="AJE7" s="62"/>
      <c r="AJF7" s="62"/>
      <c r="AJG7" s="62"/>
      <c r="AJH7" s="62"/>
      <c r="AJI7" s="62"/>
      <c r="AJJ7" s="62"/>
      <c r="AJK7" s="62"/>
      <c r="AJL7" s="62"/>
      <c r="AJM7" s="62"/>
      <c r="AJN7" s="62"/>
      <c r="AJO7" s="62"/>
      <c r="AJP7" s="62"/>
      <c r="AJQ7" s="62"/>
      <c r="AJR7" s="62"/>
      <c r="AJS7" s="62"/>
      <c r="AJT7" s="62"/>
      <c r="AJU7" s="62"/>
      <c r="AJV7" s="62"/>
      <c r="AJW7" s="62"/>
      <c r="AJX7" s="62"/>
      <c r="AJY7" s="62"/>
      <c r="AJZ7" s="62"/>
      <c r="AKA7" s="62"/>
      <c r="AKB7" s="62"/>
      <c r="AKC7" s="62"/>
      <c r="AKD7" s="62"/>
      <c r="AKE7" s="62"/>
      <c r="AKF7" s="62"/>
      <c r="AKG7" s="62"/>
      <c r="AKH7" s="62"/>
      <c r="AKI7" s="62"/>
      <c r="AKJ7" s="62"/>
      <c r="AKK7" s="62"/>
      <c r="AKL7" s="62"/>
      <c r="AKM7" s="62"/>
      <c r="AKN7" s="62"/>
      <c r="AKO7" s="62"/>
      <c r="AKP7" s="62"/>
      <c r="AKQ7" s="62"/>
      <c r="AKR7" s="62"/>
      <c r="AKS7" s="62"/>
      <c r="AKT7" s="62"/>
      <c r="AKU7" s="62"/>
      <c r="AKV7" s="62"/>
      <c r="AKW7" s="62"/>
      <c r="AKX7" s="62"/>
      <c r="AKY7" s="62"/>
      <c r="AKZ7" s="62"/>
      <c r="ALA7" s="62"/>
      <c r="ALB7" s="62"/>
      <c r="ALC7" s="62"/>
      <c r="ALD7" s="62"/>
      <c r="ALE7" s="62"/>
      <c r="ALF7" s="62"/>
      <c r="ALG7" s="62"/>
      <c r="ALH7" s="62"/>
      <c r="ALI7" s="62"/>
      <c r="ALJ7" s="62"/>
      <c r="ALK7" s="62"/>
      <c r="ALL7" s="62"/>
      <c r="ALM7" s="62"/>
      <c r="ALN7" s="62"/>
      <c r="ALO7" s="62"/>
      <c r="ALP7" s="62"/>
      <c r="ALQ7" s="62"/>
      <c r="ALR7" s="62"/>
      <c r="ALS7" s="62"/>
      <c r="ALT7" s="62"/>
      <c r="ALU7" s="62"/>
      <c r="ALV7" s="62"/>
      <c r="ALW7" s="62"/>
      <c r="ALX7" s="62"/>
      <c r="ALY7" s="62"/>
      <c r="ALZ7" s="62"/>
      <c r="AMA7" s="62"/>
      <c r="AMB7" s="62"/>
      <c r="AMC7" s="62"/>
      <c r="AMD7" s="62"/>
      <c r="AME7" s="62"/>
      <c r="AMF7" s="62"/>
      <c r="AMG7" s="62"/>
      <c r="AMH7" s="62"/>
      <c r="AMI7" s="62"/>
      <c r="AMJ7" s="62"/>
    </row>
    <row r="8" spans="1:1024" ht="16.5" thickBot="1">
      <c r="B8" s="538" t="s">
        <v>1484</v>
      </c>
      <c r="C8" s="539"/>
      <c r="D8" s="539"/>
      <c r="E8" s="539"/>
      <c r="F8" s="539"/>
      <c r="G8" s="539"/>
      <c r="H8" s="539"/>
      <c r="I8" s="539"/>
      <c r="J8" s="539"/>
      <c r="K8" s="539"/>
      <c r="L8" s="540"/>
    </row>
    <row r="9" spans="1:1024" ht="15.75">
      <c r="B9" s="252" t="s">
        <v>1485</v>
      </c>
      <c r="C9" s="246"/>
      <c r="D9" s="202"/>
      <c r="E9" s="247"/>
      <c r="F9" s="247"/>
      <c r="G9" s="247"/>
      <c r="H9" s="247"/>
      <c r="I9" s="247"/>
      <c r="J9" s="247"/>
      <c r="K9" s="247"/>
      <c r="L9" s="248"/>
    </row>
    <row r="10" spans="1:1024" s="158" customFormat="1" ht="15.75">
      <c r="A10" s="62"/>
      <c r="B10" s="536" t="s">
        <v>1453</v>
      </c>
      <c r="C10" s="537"/>
      <c r="D10" s="532">
        <f>'1. Tableau surfaces'!$C$4</f>
        <v>0</v>
      </c>
      <c r="E10" s="532"/>
      <c r="F10" s="532"/>
      <c r="G10" s="532"/>
      <c r="H10" s="532"/>
      <c r="I10" s="532"/>
      <c r="J10" s="532"/>
      <c r="K10" s="532"/>
      <c r="L10" s="533"/>
      <c r="M10" s="63"/>
      <c r="N10" s="63"/>
      <c r="O10" s="63"/>
      <c r="P10" s="63"/>
      <c r="Q10" s="63"/>
      <c r="R10" s="63"/>
      <c r="S10" s="63"/>
      <c r="T10" s="63"/>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2"/>
      <c r="MK10" s="62"/>
      <c r="ML10" s="62"/>
      <c r="MM10" s="62"/>
      <c r="MN10" s="62"/>
      <c r="MO10" s="62"/>
      <c r="MP10" s="62"/>
      <c r="MQ10" s="62"/>
      <c r="MR10" s="62"/>
      <c r="MS10" s="62"/>
      <c r="MT10" s="62"/>
      <c r="MU10" s="62"/>
      <c r="MV10" s="62"/>
      <c r="MW10" s="62"/>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62"/>
      <c r="ON10" s="62"/>
      <c r="OO10" s="62"/>
      <c r="OP10" s="62"/>
      <c r="OQ10" s="62"/>
      <c r="OR10" s="62"/>
      <c r="OS10" s="62"/>
      <c r="OT10" s="62"/>
      <c r="OU10" s="62"/>
      <c r="OV10" s="62"/>
      <c r="OW10" s="62"/>
      <c r="OX10" s="62"/>
      <c r="OY10" s="62"/>
      <c r="OZ10" s="62"/>
      <c r="PA10" s="62"/>
      <c r="PB10" s="62"/>
      <c r="PC10" s="62"/>
      <c r="PD10" s="62"/>
      <c r="PE10" s="62"/>
      <c r="PF10" s="62"/>
      <c r="PG10" s="62"/>
      <c r="PH10" s="62"/>
      <c r="PI10" s="62"/>
      <c r="PJ10" s="62"/>
      <c r="PK10" s="62"/>
      <c r="PL10" s="62"/>
      <c r="PM10" s="62"/>
      <c r="PN10" s="62"/>
      <c r="PO10" s="62"/>
      <c r="PP10" s="62"/>
      <c r="PQ10" s="62"/>
      <c r="PR10" s="62"/>
      <c r="PS10" s="62"/>
      <c r="PT10" s="62"/>
      <c r="PU10" s="62"/>
      <c r="PV10" s="62"/>
      <c r="PW10" s="62"/>
      <c r="PX10" s="62"/>
      <c r="PY10" s="62"/>
      <c r="PZ10" s="62"/>
      <c r="QA10" s="62"/>
      <c r="QB10" s="62"/>
      <c r="QC10" s="62"/>
      <c r="QD10" s="62"/>
      <c r="QE10" s="62"/>
      <c r="QF10" s="62"/>
      <c r="QG10" s="62"/>
      <c r="QH10" s="62"/>
      <c r="QI10" s="62"/>
      <c r="QJ10" s="62"/>
      <c r="QK10" s="62"/>
      <c r="QL10" s="62"/>
      <c r="QM10" s="62"/>
      <c r="QN10" s="62"/>
      <c r="QO10" s="62"/>
      <c r="QP10" s="62"/>
      <c r="QQ10" s="62"/>
      <c r="QR10" s="62"/>
      <c r="QS10" s="62"/>
      <c r="QT10" s="62"/>
      <c r="QU10" s="62"/>
      <c r="QV10" s="62"/>
      <c r="QW10" s="62"/>
      <c r="QX10" s="62"/>
      <c r="QY10" s="62"/>
      <c r="QZ10" s="62"/>
      <c r="RA10" s="62"/>
      <c r="RB10" s="62"/>
      <c r="RC10" s="62"/>
      <c r="RD10" s="62"/>
      <c r="RE10" s="62"/>
      <c r="RF10" s="62"/>
      <c r="RG10" s="62"/>
      <c r="RH10" s="62"/>
      <c r="RI10" s="62"/>
      <c r="RJ10" s="62"/>
      <c r="RK10" s="62"/>
      <c r="RL10" s="62"/>
      <c r="RM10" s="62"/>
      <c r="RN10" s="62"/>
      <c r="RO10" s="62"/>
      <c r="RP10" s="62"/>
      <c r="RQ10" s="62"/>
      <c r="RR10" s="62"/>
      <c r="RS10" s="62"/>
      <c r="RT10" s="62"/>
      <c r="RU10" s="62"/>
      <c r="RV10" s="62"/>
      <c r="RW10" s="62"/>
      <c r="RX10" s="62"/>
      <c r="RY10" s="62"/>
      <c r="RZ10" s="62"/>
      <c r="SA10" s="62"/>
      <c r="SB10" s="62"/>
      <c r="SC10" s="62"/>
      <c r="SD10" s="62"/>
      <c r="SE10" s="62"/>
      <c r="SF10" s="62"/>
      <c r="SG10" s="62"/>
      <c r="SH10" s="62"/>
      <c r="SI10" s="62"/>
      <c r="SJ10" s="62"/>
      <c r="SK10" s="62"/>
      <c r="SL10" s="62"/>
      <c r="SM10" s="62"/>
      <c r="SN10" s="62"/>
      <c r="SO10" s="62"/>
      <c r="SP10" s="62"/>
      <c r="SQ10" s="62"/>
      <c r="SR10" s="62"/>
      <c r="SS10" s="62"/>
      <c r="ST10" s="62"/>
      <c r="SU10" s="62"/>
      <c r="SV10" s="62"/>
      <c r="SW10" s="62"/>
      <c r="SX10" s="62"/>
      <c r="SY10" s="62"/>
      <c r="SZ10" s="62"/>
      <c r="TA10" s="62"/>
      <c r="TB10" s="62"/>
      <c r="TC10" s="62"/>
      <c r="TD10" s="62"/>
      <c r="TE10" s="62"/>
      <c r="TF10" s="62"/>
      <c r="TG10" s="62"/>
      <c r="TH10" s="62"/>
      <c r="TI10" s="62"/>
      <c r="TJ10" s="62"/>
      <c r="TK10" s="62"/>
      <c r="TL10" s="62"/>
      <c r="TM10" s="62"/>
      <c r="TN10" s="62"/>
      <c r="TO10" s="62"/>
      <c r="TP10" s="62"/>
      <c r="TQ10" s="62"/>
      <c r="TR10" s="62"/>
      <c r="TS10" s="62"/>
      <c r="TT10" s="62"/>
      <c r="TU10" s="62"/>
      <c r="TV10" s="62"/>
      <c r="TW10" s="62"/>
      <c r="TX10" s="62"/>
      <c r="TY10" s="62"/>
      <c r="TZ10" s="62"/>
      <c r="UA10" s="62"/>
      <c r="UB10" s="62"/>
      <c r="UC10" s="62"/>
      <c r="UD10" s="62"/>
      <c r="UE10" s="62"/>
      <c r="UF10" s="62"/>
      <c r="UG10" s="62"/>
      <c r="UH10" s="62"/>
      <c r="UI10" s="62"/>
      <c r="UJ10" s="62"/>
      <c r="UK10" s="62"/>
      <c r="UL10" s="62"/>
      <c r="UM10" s="62"/>
      <c r="UN10" s="62"/>
      <c r="UO10" s="62"/>
      <c r="UP10" s="62"/>
      <c r="UQ10" s="62"/>
      <c r="UR10" s="62"/>
      <c r="US10" s="62"/>
      <c r="UT10" s="62"/>
      <c r="UU10" s="62"/>
      <c r="UV10" s="62"/>
      <c r="UW10" s="62"/>
      <c r="UX10" s="62"/>
      <c r="UY10" s="62"/>
      <c r="UZ10" s="62"/>
      <c r="VA10" s="62"/>
      <c r="VB10" s="62"/>
      <c r="VC10" s="62"/>
      <c r="VD10" s="62"/>
      <c r="VE10" s="62"/>
      <c r="VF10" s="62"/>
      <c r="VG10" s="62"/>
      <c r="VH10" s="62"/>
      <c r="VI10" s="62"/>
      <c r="VJ10" s="62"/>
      <c r="VK10" s="62"/>
      <c r="VL10" s="62"/>
      <c r="VM10" s="62"/>
      <c r="VN10" s="62"/>
      <c r="VO10" s="62"/>
      <c r="VP10" s="62"/>
      <c r="VQ10" s="62"/>
      <c r="VR10" s="62"/>
      <c r="VS10" s="62"/>
      <c r="VT10" s="62"/>
      <c r="VU10" s="62"/>
      <c r="VV10" s="62"/>
      <c r="VW10" s="62"/>
      <c r="VX10" s="62"/>
      <c r="VY10" s="62"/>
      <c r="VZ10" s="62"/>
      <c r="WA10" s="62"/>
      <c r="WB10" s="62"/>
      <c r="WC10" s="62"/>
      <c r="WD10" s="62"/>
      <c r="WE10" s="62"/>
      <c r="WF10" s="62"/>
      <c r="WG10" s="62"/>
      <c r="WH10" s="62"/>
      <c r="WI10" s="62"/>
      <c r="WJ10" s="62"/>
      <c r="WK10" s="62"/>
      <c r="WL10" s="62"/>
      <c r="WM10" s="62"/>
      <c r="WN10" s="62"/>
      <c r="WO10" s="62"/>
      <c r="WP10" s="62"/>
      <c r="WQ10" s="62"/>
      <c r="WR10" s="62"/>
      <c r="WS10" s="62"/>
      <c r="WT10" s="62"/>
      <c r="WU10" s="62"/>
      <c r="WV10" s="62"/>
      <c r="WW10" s="62"/>
      <c r="WX10" s="62"/>
      <c r="WY10" s="62"/>
      <c r="WZ10" s="62"/>
      <c r="XA10" s="62"/>
      <c r="XB10" s="62"/>
      <c r="XC10" s="62"/>
      <c r="XD10" s="62"/>
      <c r="XE10" s="62"/>
      <c r="XF10" s="62"/>
      <c r="XG10" s="62"/>
      <c r="XH10" s="62"/>
      <c r="XI10" s="62"/>
      <c r="XJ10" s="62"/>
      <c r="XK10" s="62"/>
      <c r="XL10" s="62"/>
      <c r="XM10" s="62"/>
      <c r="XN10" s="62"/>
      <c r="XO10" s="62"/>
      <c r="XP10" s="62"/>
      <c r="XQ10" s="62"/>
      <c r="XR10" s="62"/>
      <c r="XS10" s="62"/>
      <c r="XT10" s="62"/>
      <c r="XU10" s="62"/>
      <c r="XV10" s="62"/>
      <c r="XW10" s="62"/>
      <c r="XX10" s="62"/>
      <c r="XY10" s="62"/>
      <c r="XZ10" s="62"/>
      <c r="YA10" s="62"/>
      <c r="YB10" s="62"/>
      <c r="YC10" s="62"/>
      <c r="YD10" s="62"/>
      <c r="YE10" s="62"/>
      <c r="YF10" s="62"/>
      <c r="YG10" s="62"/>
      <c r="YH10" s="62"/>
      <c r="YI10" s="62"/>
      <c r="YJ10" s="62"/>
      <c r="YK10" s="62"/>
      <c r="YL10" s="62"/>
      <c r="YM10" s="62"/>
      <c r="YN10" s="62"/>
      <c r="YO10" s="62"/>
      <c r="YP10" s="62"/>
      <c r="YQ10" s="62"/>
      <c r="YR10" s="62"/>
      <c r="YS10" s="62"/>
      <c r="YT10" s="62"/>
      <c r="YU10" s="62"/>
      <c r="YV10" s="62"/>
      <c r="YW10" s="62"/>
      <c r="YX10" s="62"/>
      <c r="YY10" s="62"/>
      <c r="YZ10" s="62"/>
      <c r="ZA10" s="62"/>
      <c r="ZB10" s="62"/>
      <c r="ZC10" s="62"/>
      <c r="ZD10" s="62"/>
      <c r="ZE10" s="62"/>
      <c r="ZF10" s="62"/>
      <c r="ZG10" s="62"/>
      <c r="ZH10" s="62"/>
      <c r="ZI10" s="62"/>
      <c r="ZJ10" s="62"/>
      <c r="ZK10" s="62"/>
      <c r="ZL10" s="62"/>
      <c r="ZM10" s="62"/>
      <c r="ZN10" s="62"/>
      <c r="ZO10" s="62"/>
      <c r="ZP10" s="62"/>
      <c r="ZQ10" s="62"/>
      <c r="ZR10" s="62"/>
      <c r="ZS10" s="62"/>
      <c r="ZT10" s="62"/>
      <c r="ZU10" s="62"/>
      <c r="ZV10" s="62"/>
      <c r="ZW10" s="62"/>
      <c r="ZX10" s="62"/>
      <c r="ZY10" s="62"/>
      <c r="ZZ10" s="62"/>
      <c r="AAA10" s="62"/>
      <c r="AAB10" s="62"/>
      <c r="AAC10" s="62"/>
      <c r="AAD10" s="62"/>
      <c r="AAE10" s="62"/>
      <c r="AAF10" s="62"/>
      <c r="AAG10" s="62"/>
      <c r="AAH10" s="62"/>
      <c r="AAI10" s="62"/>
      <c r="AAJ10" s="62"/>
      <c r="AAK10" s="62"/>
      <c r="AAL10" s="62"/>
      <c r="AAM10" s="62"/>
      <c r="AAN10" s="62"/>
      <c r="AAO10" s="62"/>
      <c r="AAP10" s="62"/>
      <c r="AAQ10" s="62"/>
      <c r="AAR10" s="62"/>
      <c r="AAS10" s="62"/>
      <c r="AAT10" s="62"/>
      <c r="AAU10" s="62"/>
      <c r="AAV10" s="62"/>
      <c r="AAW10" s="62"/>
      <c r="AAX10" s="62"/>
      <c r="AAY10" s="62"/>
      <c r="AAZ10" s="62"/>
      <c r="ABA10" s="62"/>
      <c r="ABB10" s="62"/>
      <c r="ABC10" s="62"/>
      <c r="ABD10" s="62"/>
      <c r="ABE10" s="62"/>
      <c r="ABF10" s="62"/>
      <c r="ABG10" s="62"/>
      <c r="ABH10" s="62"/>
      <c r="ABI10" s="62"/>
      <c r="ABJ10" s="62"/>
      <c r="ABK10" s="62"/>
      <c r="ABL10" s="62"/>
      <c r="ABM10" s="62"/>
      <c r="ABN10" s="62"/>
      <c r="ABO10" s="62"/>
      <c r="ABP10" s="62"/>
      <c r="ABQ10" s="62"/>
      <c r="ABR10" s="62"/>
      <c r="ABS10" s="62"/>
      <c r="ABT10" s="62"/>
      <c r="ABU10" s="62"/>
      <c r="ABV10" s="62"/>
      <c r="ABW10" s="62"/>
      <c r="ABX10" s="62"/>
      <c r="ABY10" s="62"/>
      <c r="ABZ10" s="62"/>
      <c r="ACA10" s="62"/>
      <c r="ACB10" s="62"/>
      <c r="ACC10" s="62"/>
      <c r="ACD10" s="62"/>
      <c r="ACE10" s="62"/>
      <c r="ACF10" s="62"/>
      <c r="ACG10" s="62"/>
      <c r="ACH10" s="62"/>
      <c r="ACI10" s="62"/>
      <c r="ACJ10" s="62"/>
      <c r="ACK10" s="62"/>
      <c r="ACL10" s="62"/>
      <c r="ACM10" s="62"/>
      <c r="ACN10" s="62"/>
      <c r="ACO10" s="62"/>
      <c r="ACP10" s="62"/>
      <c r="ACQ10" s="62"/>
      <c r="ACR10" s="62"/>
      <c r="ACS10" s="62"/>
      <c r="ACT10" s="62"/>
      <c r="ACU10" s="62"/>
      <c r="ACV10" s="62"/>
      <c r="ACW10" s="62"/>
      <c r="ACX10" s="62"/>
      <c r="ACY10" s="62"/>
      <c r="ACZ10" s="62"/>
      <c r="ADA10" s="62"/>
      <c r="ADB10" s="62"/>
      <c r="ADC10" s="62"/>
      <c r="ADD10" s="62"/>
      <c r="ADE10" s="62"/>
      <c r="ADF10" s="62"/>
      <c r="ADG10" s="62"/>
      <c r="ADH10" s="62"/>
      <c r="ADI10" s="62"/>
      <c r="ADJ10" s="62"/>
      <c r="ADK10" s="62"/>
      <c r="ADL10" s="62"/>
      <c r="ADM10" s="62"/>
      <c r="ADN10" s="62"/>
      <c r="ADO10" s="62"/>
      <c r="ADP10" s="62"/>
      <c r="ADQ10" s="62"/>
      <c r="ADR10" s="62"/>
      <c r="ADS10" s="62"/>
      <c r="ADT10" s="62"/>
      <c r="ADU10" s="62"/>
      <c r="ADV10" s="62"/>
      <c r="ADW10" s="62"/>
      <c r="ADX10" s="62"/>
      <c r="ADY10" s="62"/>
      <c r="ADZ10" s="62"/>
      <c r="AEA10" s="62"/>
      <c r="AEB10" s="62"/>
      <c r="AEC10" s="62"/>
      <c r="AED10" s="62"/>
      <c r="AEE10" s="62"/>
      <c r="AEF10" s="62"/>
      <c r="AEG10" s="62"/>
      <c r="AEH10" s="62"/>
      <c r="AEI10" s="62"/>
      <c r="AEJ10" s="62"/>
      <c r="AEK10" s="62"/>
      <c r="AEL10" s="62"/>
      <c r="AEM10" s="62"/>
      <c r="AEN10" s="62"/>
      <c r="AEO10" s="62"/>
      <c r="AEP10" s="62"/>
      <c r="AEQ10" s="62"/>
      <c r="AER10" s="62"/>
      <c r="AES10" s="62"/>
      <c r="AET10" s="62"/>
      <c r="AEU10" s="62"/>
      <c r="AEV10" s="62"/>
      <c r="AEW10" s="62"/>
      <c r="AEX10" s="62"/>
      <c r="AEY10" s="62"/>
      <c r="AEZ10" s="62"/>
      <c r="AFA10" s="62"/>
      <c r="AFB10" s="62"/>
      <c r="AFC10" s="62"/>
      <c r="AFD10" s="62"/>
      <c r="AFE10" s="62"/>
      <c r="AFF10" s="62"/>
      <c r="AFG10" s="62"/>
      <c r="AFH10" s="62"/>
      <c r="AFI10" s="62"/>
      <c r="AFJ10" s="62"/>
      <c r="AFK10" s="62"/>
      <c r="AFL10" s="62"/>
      <c r="AFM10" s="62"/>
      <c r="AFN10" s="62"/>
      <c r="AFO10" s="62"/>
      <c r="AFP10" s="62"/>
      <c r="AFQ10" s="62"/>
      <c r="AFR10" s="62"/>
      <c r="AFS10" s="62"/>
      <c r="AFT10" s="62"/>
      <c r="AFU10" s="62"/>
      <c r="AFV10" s="62"/>
      <c r="AFW10" s="62"/>
      <c r="AFX10" s="62"/>
      <c r="AFY10" s="62"/>
      <c r="AFZ10" s="62"/>
      <c r="AGA10" s="62"/>
      <c r="AGB10" s="62"/>
      <c r="AGC10" s="62"/>
      <c r="AGD10" s="62"/>
      <c r="AGE10" s="62"/>
      <c r="AGF10" s="62"/>
      <c r="AGG10" s="62"/>
      <c r="AGH10" s="62"/>
      <c r="AGI10" s="62"/>
      <c r="AGJ10" s="62"/>
      <c r="AGK10" s="62"/>
      <c r="AGL10" s="62"/>
      <c r="AGM10" s="62"/>
      <c r="AGN10" s="62"/>
      <c r="AGO10" s="62"/>
      <c r="AGP10" s="62"/>
      <c r="AGQ10" s="62"/>
      <c r="AGR10" s="62"/>
      <c r="AGS10" s="62"/>
      <c r="AGT10" s="62"/>
      <c r="AGU10" s="62"/>
      <c r="AGV10" s="62"/>
      <c r="AGW10" s="62"/>
      <c r="AGX10" s="62"/>
      <c r="AGY10" s="62"/>
      <c r="AGZ10" s="62"/>
      <c r="AHA10" s="62"/>
      <c r="AHB10" s="62"/>
      <c r="AHC10" s="62"/>
      <c r="AHD10" s="62"/>
      <c r="AHE10" s="62"/>
      <c r="AHF10" s="62"/>
      <c r="AHG10" s="62"/>
      <c r="AHH10" s="62"/>
      <c r="AHI10" s="62"/>
      <c r="AHJ10" s="62"/>
      <c r="AHK10" s="62"/>
      <c r="AHL10" s="62"/>
      <c r="AHM10" s="62"/>
      <c r="AHN10" s="62"/>
      <c r="AHO10" s="62"/>
      <c r="AHP10" s="62"/>
      <c r="AHQ10" s="62"/>
      <c r="AHR10" s="62"/>
      <c r="AHS10" s="62"/>
      <c r="AHT10" s="62"/>
      <c r="AHU10" s="62"/>
      <c r="AHV10" s="62"/>
      <c r="AHW10" s="62"/>
      <c r="AHX10" s="62"/>
      <c r="AHY10" s="62"/>
      <c r="AHZ10" s="62"/>
      <c r="AIA10" s="62"/>
      <c r="AIB10" s="62"/>
      <c r="AIC10" s="62"/>
      <c r="AID10" s="62"/>
      <c r="AIE10" s="62"/>
      <c r="AIF10" s="62"/>
      <c r="AIG10" s="62"/>
      <c r="AIH10" s="62"/>
      <c r="AII10" s="62"/>
      <c r="AIJ10" s="62"/>
      <c r="AIK10" s="62"/>
      <c r="AIL10" s="62"/>
      <c r="AIM10" s="62"/>
      <c r="AIN10" s="62"/>
      <c r="AIO10" s="62"/>
      <c r="AIP10" s="62"/>
      <c r="AIQ10" s="62"/>
      <c r="AIR10" s="62"/>
      <c r="AIS10" s="62"/>
      <c r="AIT10" s="62"/>
      <c r="AIU10" s="62"/>
      <c r="AIV10" s="62"/>
      <c r="AIW10" s="62"/>
      <c r="AIX10" s="62"/>
      <c r="AIY10" s="62"/>
      <c r="AIZ10" s="62"/>
      <c r="AJA10" s="62"/>
      <c r="AJB10" s="62"/>
      <c r="AJC10" s="62"/>
      <c r="AJD10" s="62"/>
      <c r="AJE10" s="62"/>
      <c r="AJF10" s="62"/>
      <c r="AJG10" s="62"/>
      <c r="AJH10" s="62"/>
      <c r="AJI10" s="62"/>
      <c r="AJJ10" s="62"/>
      <c r="AJK10" s="62"/>
      <c r="AJL10" s="62"/>
      <c r="AJM10" s="62"/>
      <c r="AJN10" s="62"/>
      <c r="AJO10" s="62"/>
      <c r="AJP10" s="62"/>
      <c r="AJQ10" s="62"/>
      <c r="AJR10" s="62"/>
      <c r="AJS10" s="62"/>
      <c r="AJT10" s="62"/>
      <c r="AJU10" s="62"/>
      <c r="AJV10" s="62"/>
      <c r="AJW10" s="62"/>
      <c r="AJX10" s="62"/>
      <c r="AJY10" s="62"/>
      <c r="AJZ10" s="62"/>
      <c r="AKA10" s="62"/>
      <c r="AKB10" s="62"/>
      <c r="AKC10" s="62"/>
      <c r="AKD10" s="62"/>
      <c r="AKE10" s="62"/>
      <c r="AKF10" s="62"/>
      <c r="AKG10" s="62"/>
      <c r="AKH10" s="62"/>
      <c r="AKI10" s="62"/>
      <c r="AKJ10" s="62"/>
      <c r="AKK10" s="62"/>
      <c r="AKL10" s="62"/>
      <c r="AKM10" s="62"/>
      <c r="AKN10" s="62"/>
      <c r="AKO10" s="62"/>
      <c r="AKP10" s="62"/>
      <c r="AKQ10" s="62"/>
      <c r="AKR10" s="62"/>
      <c r="AKS10" s="62"/>
      <c r="AKT10" s="62"/>
      <c r="AKU10" s="62"/>
      <c r="AKV10" s="62"/>
      <c r="AKW10" s="62"/>
      <c r="AKX10" s="62"/>
      <c r="AKY10" s="62"/>
      <c r="AKZ10" s="62"/>
      <c r="ALA10" s="62"/>
      <c r="ALB10" s="62"/>
      <c r="ALC10" s="62"/>
      <c r="ALD10" s="62"/>
      <c r="ALE10" s="62"/>
      <c r="ALF10" s="62"/>
      <c r="ALG10" s="62"/>
      <c r="ALH10" s="62"/>
      <c r="ALI10" s="62"/>
      <c r="ALJ10" s="62"/>
      <c r="ALK10" s="62"/>
      <c r="ALL10" s="62"/>
      <c r="ALM10" s="62"/>
      <c r="ALN10" s="62"/>
      <c r="ALO10" s="62"/>
      <c r="ALP10" s="62"/>
      <c r="ALQ10" s="62"/>
      <c r="ALR10" s="62"/>
      <c r="ALS10" s="62"/>
      <c r="ALT10" s="62"/>
      <c r="ALU10" s="62"/>
      <c r="ALV10" s="62"/>
      <c r="ALW10" s="62"/>
      <c r="ALX10" s="62"/>
      <c r="ALY10" s="62"/>
      <c r="ALZ10" s="62"/>
      <c r="AMA10" s="62"/>
      <c r="AMB10" s="62"/>
      <c r="AMC10" s="62"/>
      <c r="AMD10" s="62"/>
      <c r="AME10" s="62"/>
      <c r="AMF10" s="62"/>
      <c r="AMG10" s="62"/>
      <c r="AMH10" s="62"/>
      <c r="AMI10" s="62"/>
      <c r="AMJ10" s="62"/>
    </row>
    <row r="11" spans="1:1024" ht="46.5" customHeight="1">
      <c r="B11" s="249" t="s">
        <v>76</v>
      </c>
      <c r="C11" s="250"/>
      <c r="D11" s="532" t="str">
        <f>'1. Tableau surfaces'!C5</f>
        <v>Opération xx  de xx PLUS, xx PLAI et xx PLS collectifs / individuels dont xx logements (xx PLAI et xx PLUS) en reconstitution de l'offre (si opération mixte)</v>
      </c>
      <c r="E11" s="532"/>
      <c r="F11" s="532"/>
      <c r="G11" s="532"/>
      <c r="H11" s="532"/>
      <c r="I11" s="532"/>
      <c r="J11" s="532"/>
      <c r="K11" s="532"/>
      <c r="L11" s="533"/>
      <c r="M11" s="76"/>
      <c r="N11" s="76"/>
      <c r="O11" s="77"/>
      <c r="P11" s="78"/>
    </row>
    <row r="12" spans="1:1024" ht="15.75">
      <c r="B12" s="249" t="s">
        <v>77</v>
      </c>
      <c r="C12" s="250"/>
      <c r="D12" s="532">
        <f>'1. Tableau surfaces'!C6</f>
        <v>0</v>
      </c>
      <c r="E12" s="532"/>
      <c r="F12" s="532"/>
      <c r="G12" s="532"/>
      <c r="H12" s="532"/>
      <c r="I12" s="532"/>
      <c r="J12" s="532"/>
      <c r="K12" s="532"/>
      <c r="L12" s="533"/>
      <c r="M12" s="76"/>
      <c r="N12" s="76"/>
      <c r="O12" s="77"/>
      <c r="P12" s="78"/>
    </row>
    <row r="13" spans="1:1024" ht="15.75">
      <c r="B13" s="249" t="s">
        <v>18</v>
      </c>
      <c r="C13" s="250"/>
      <c r="D13" s="532" t="str">
        <f>IF('1. Tableau surfaces'!C9="","",'1. Tableau surfaces'!C9)</f>
        <v>rue zzz</v>
      </c>
      <c r="E13" s="532"/>
      <c r="F13" s="532"/>
      <c r="G13" s="532"/>
      <c r="H13" s="532"/>
      <c r="I13" s="532"/>
      <c r="J13" s="532"/>
      <c r="K13" s="532"/>
      <c r="L13" s="533"/>
      <c r="M13" s="76"/>
      <c r="N13" s="76"/>
      <c r="O13" s="77"/>
      <c r="P13" s="78"/>
    </row>
    <row r="14" spans="1:1024" s="158" customFormat="1" ht="15.75">
      <c r="A14" s="62"/>
      <c r="B14" s="249" t="s">
        <v>16</v>
      </c>
      <c r="C14" s="250"/>
      <c r="D14" s="532" t="str">
        <f>IF('1. Tableau surfaces'!C8="","",'1. Tableau surfaces'!C8)</f>
        <v>Bry-sur-Marne</v>
      </c>
      <c r="E14" s="532"/>
      <c r="F14" s="532"/>
      <c r="G14" s="532"/>
      <c r="H14" s="532"/>
      <c r="I14" s="532"/>
      <c r="J14" s="532"/>
      <c r="K14" s="532"/>
      <c r="L14" s="533"/>
      <c r="M14" s="76"/>
      <c r="N14" s="76"/>
      <c r="O14" s="77"/>
      <c r="P14" s="78"/>
      <c r="Q14" s="63"/>
      <c r="R14" s="63"/>
      <c r="S14" s="63"/>
      <c r="T14" s="63"/>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62"/>
      <c r="ON14" s="62"/>
      <c r="OO14" s="62"/>
      <c r="OP14" s="62"/>
      <c r="OQ14" s="62"/>
      <c r="OR14" s="62"/>
      <c r="OS14" s="62"/>
      <c r="OT14" s="62"/>
      <c r="OU14" s="62"/>
      <c r="OV14" s="62"/>
      <c r="OW14" s="62"/>
      <c r="OX14" s="62"/>
      <c r="OY14" s="62"/>
      <c r="OZ14" s="62"/>
      <c r="PA14" s="62"/>
      <c r="PB14" s="62"/>
      <c r="PC14" s="62"/>
      <c r="PD14" s="62"/>
      <c r="PE14" s="62"/>
      <c r="PF14" s="62"/>
      <c r="PG14" s="62"/>
      <c r="PH14" s="62"/>
      <c r="PI14" s="62"/>
      <c r="PJ14" s="62"/>
      <c r="PK14" s="62"/>
      <c r="PL14" s="62"/>
      <c r="PM14" s="62"/>
      <c r="PN14" s="62"/>
      <c r="PO14" s="62"/>
      <c r="PP14" s="62"/>
      <c r="PQ14" s="62"/>
      <c r="PR14" s="62"/>
      <c r="PS14" s="62"/>
      <c r="PT14" s="62"/>
      <c r="PU14" s="62"/>
      <c r="PV14" s="62"/>
      <c r="PW14" s="62"/>
      <c r="PX14" s="62"/>
      <c r="PY14" s="62"/>
      <c r="PZ14" s="62"/>
      <c r="QA14" s="62"/>
      <c r="QB14" s="62"/>
      <c r="QC14" s="62"/>
      <c r="QD14" s="62"/>
      <c r="QE14" s="62"/>
      <c r="QF14" s="62"/>
      <c r="QG14" s="62"/>
      <c r="QH14" s="62"/>
      <c r="QI14" s="62"/>
      <c r="QJ14" s="62"/>
      <c r="QK14" s="62"/>
      <c r="QL14" s="62"/>
      <c r="QM14" s="62"/>
      <c r="QN14" s="62"/>
      <c r="QO14" s="62"/>
      <c r="QP14" s="62"/>
      <c r="QQ14" s="62"/>
      <c r="QR14" s="62"/>
      <c r="QS14" s="62"/>
      <c r="QT14" s="62"/>
      <c r="QU14" s="62"/>
      <c r="QV14" s="62"/>
      <c r="QW14" s="62"/>
      <c r="QX14" s="62"/>
      <c r="QY14" s="62"/>
      <c r="QZ14" s="62"/>
      <c r="RA14" s="62"/>
      <c r="RB14" s="62"/>
      <c r="RC14" s="62"/>
      <c r="RD14" s="62"/>
      <c r="RE14" s="62"/>
      <c r="RF14" s="62"/>
      <c r="RG14" s="62"/>
      <c r="RH14" s="62"/>
      <c r="RI14" s="62"/>
      <c r="RJ14" s="62"/>
      <c r="RK14" s="62"/>
      <c r="RL14" s="62"/>
      <c r="RM14" s="62"/>
      <c r="RN14" s="62"/>
      <c r="RO14" s="62"/>
      <c r="RP14" s="62"/>
      <c r="RQ14" s="62"/>
      <c r="RR14" s="62"/>
      <c r="RS14" s="62"/>
      <c r="RT14" s="62"/>
      <c r="RU14" s="62"/>
      <c r="RV14" s="62"/>
      <c r="RW14" s="62"/>
      <c r="RX14" s="62"/>
      <c r="RY14" s="62"/>
      <c r="RZ14" s="62"/>
      <c r="SA14" s="62"/>
      <c r="SB14" s="62"/>
      <c r="SC14" s="62"/>
      <c r="SD14" s="62"/>
      <c r="SE14" s="62"/>
      <c r="SF14" s="62"/>
      <c r="SG14" s="62"/>
      <c r="SH14" s="62"/>
      <c r="SI14" s="62"/>
      <c r="SJ14" s="62"/>
      <c r="SK14" s="62"/>
      <c r="SL14" s="62"/>
      <c r="SM14" s="62"/>
      <c r="SN14" s="62"/>
      <c r="SO14" s="62"/>
      <c r="SP14" s="62"/>
      <c r="SQ14" s="62"/>
      <c r="SR14" s="62"/>
      <c r="SS14" s="62"/>
      <c r="ST14" s="62"/>
      <c r="SU14" s="62"/>
      <c r="SV14" s="62"/>
      <c r="SW14" s="62"/>
      <c r="SX14" s="62"/>
      <c r="SY14" s="62"/>
      <c r="SZ14" s="62"/>
      <c r="TA14" s="62"/>
      <c r="TB14" s="62"/>
      <c r="TC14" s="62"/>
      <c r="TD14" s="62"/>
      <c r="TE14" s="62"/>
      <c r="TF14" s="62"/>
      <c r="TG14" s="62"/>
      <c r="TH14" s="62"/>
      <c r="TI14" s="62"/>
      <c r="TJ14" s="62"/>
      <c r="TK14" s="62"/>
      <c r="TL14" s="62"/>
      <c r="TM14" s="62"/>
      <c r="TN14" s="62"/>
      <c r="TO14" s="62"/>
      <c r="TP14" s="62"/>
      <c r="TQ14" s="62"/>
      <c r="TR14" s="62"/>
      <c r="TS14" s="62"/>
      <c r="TT14" s="62"/>
      <c r="TU14" s="62"/>
      <c r="TV14" s="62"/>
      <c r="TW14" s="62"/>
      <c r="TX14" s="62"/>
      <c r="TY14" s="62"/>
      <c r="TZ14" s="62"/>
      <c r="UA14" s="62"/>
      <c r="UB14" s="62"/>
      <c r="UC14" s="62"/>
      <c r="UD14" s="62"/>
      <c r="UE14" s="62"/>
      <c r="UF14" s="62"/>
      <c r="UG14" s="62"/>
      <c r="UH14" s="62"/>
      <c r="UI14" s="62"/>
      <c r="UJ14" s="62"/>
      <c r="UK14" s="62"/>
      <c r="UL14" s="62"/>
      <c r="UM14" s="62"/>
      <c r="UN14" s="62"/>
      <c r="UO14" s="62"/>
      <c r="UP14" s="62"/>
      <c r="UQ14" s="62"/>
      <c r="UR14" s="62"/>
      <c r="US14" s="62"/>
      <c r="UT14" s="62"/>
      <c r="UU14" s="62"/>
      <c r="UV14" s="62"/>
      <c r="UW14" s="62"/>
      <c r="UX14" s="62"/>
      <c r="UY14" s="62"/>
      <c r="UZ14" s="62"/>
      <c r="VA14" s="62"/>
      <c r="VB14" s="62"/>
      <c r="VC14" s="62"/>
      <c r="VD14" s="62"/>
      <c r="VE14" s="62"/>
      <c r="VF14" s="62"/>
      <c r="VG14" s="62"/>
      <c r="VH14" s="62"/>
      <c r="VI14" s="62"/>
      <c r="VJ14" s="62"/>
      <c r="VK14" s="62"/>
      <c r="VL14" s="62"/>
      <c r="VM14" s="62"/>
      <c r="VN14" s="62"/>
      <c r="VO14" s="62"/>
      <c r="VP14" s="62"/>
      <c r="VQ14" s="62"/>
      <c r="VR14" s="62"/>
      <c r="VS14" s="62"/>
      <c r="VT14" s="62"/>
      <c r="VU14" s="62"/>
      <c r="VV14" s="62"/>
      <c r="VW14" s="62"/>
      <c r="VX14" s="62"/>
      <c r="VY14" s="62"/>
      <c r="VZ14" s="62"/>
      <c r="WA14" s="62"/>
      <c r="WB14" s="62"/>
      <c r="WC14" s="62"/>
      <c r="WD14" s="62"/>
      <c r="WE14" s="62"/>
      <c r="WF14" s="62"/>
      <c r="WG14" s="62"/>
      <c r="WH14" s="62"/>
      <c r="WI14" s="62"/>
      <c r="WJ14" s="62"/>
      <c r="WK14" s="62"/>
      <c r="WL14" s="62"/>
      <c r="WM14" s="62"/>
      <c r="WN14" s="62"/>
      <c r="WO14" s="62"/>
      <c r="WP14" s="62"/>
      <c r="WQ14" s="62"/>
      <c r="WR14" s="62"/>
      <c r="WS14" s="62"/>
      <c r="WT14" s="62"/>
      <c r="WU14" s="62"/>
      <c r="WV14" s="62"/>
      <c r="WW14" s="62"/>
      <c r="WX14" s="62"/>
      <c r="WY14" s="62"/>
      <c r="WZ14" s="62"/>
      <c r="XA14" s="62"/>
      <c r="XB14" s="62"/>
      <c r="XC14" s="62"/>
      <c r="XD14" s="62"/>
      <c r="XE14" s="62"/>
      <c r="XF14" s="62"/>
      <c r="XG14" s="62"/>
      <c r="XH14" s="62"/>
      <c r="XI14" s="62"/>
      <c r="XJ14" s="62"/>
      <c r="XK14" s="62"/>
      <c r="XL14" s="62"/>
      <c r="XM14" s="62"/>
      <c r="XN14" s="62"/>
      <c r="XO14" s="62"/>
      <c r="XP14" s="62"/>
      <c r="XQ14" s="62"/>
      <c r="XR14" s="62"/>
      <c r="XS14" s="62"/>
      <c r="XT14" s="62"/>
      <c r="XU14" s="62"/>
      <c r="XV14" s="62"/>
      <c r="XW14" s="62"/>
      <c r="XX14" s="62"/>
      <c r="XY14" s="62"/>
      <c r="XZ14" s="62"/>
      <c r="YA14" s="62"/>
      <c r="YB14" s="62"/>
      <c r="YC14" s="62"/>
      <c r="YD14" s="62"/>
      <c r="YE14" s="62"/>
      <c r="YF14" s="62"/>
      <c r="YG14" s="62"/>
      <c r="YH14" s="62"/>
      <c r="YI14" s="62"/>
      <c r="YJ14" s="62"/>
      <c r="YK14" s="62"/>
      <c r="YL14" s="62"/>
      <c r="YM14" s="62"/>
      <c r="YN14" s="62"/>
      <c r="YO14" s="62"/>
      <c r="YP14" s="62"/>
      <c r="YQ14" s="62"/>
      <c r="YR14" s="62"/>
      <c r="YS14" s="62"/>
      <c r="YT14" s="62"/>
      <c r="YU14" s="62"/>
      <c r="YV14" s="62"/>
      <c r="YW14" s="62"/>
      <c r="YX14" s="62"/>
      <c r="YY14" s="62"/>
      <c r="YZ14" s="62"/>
      <c r="ZA14" s="62"/>
      <c r="ZB14" s="62"/>
      <c r="ZC14" s="62"/>
      <c r="ZD14" s="62"/>
      <c r="ZE14" s="62"/>
      <c r="ZF14" s="62"/>
      <c r="ZG14" s="62"/>
      <c r="ZH14" s="62"/>
      <c r="ZI14" s="62"/>
      <c r="ZJ14" s="62"/>
      <c r="ZK14" s="62"/>
      <c r="ZL14" s="62"/>
      <c r="ZM14" s="62"/>
      <c r="ZN14" s="62"/>
      <c r="ZO14" s="62"/>
      <c r="ZP14" s="62"/>
      <c r="ZQ14" s="62"/>
      <c r="ZR14" s="62"/>
      <c r="ZS14" s="62"/>
      <c r="ZT14" s="62"/>
      <c r="ZU14" s="62"/>
      <c r="ZV14" s="62"/>
      <c r="ZW14" s="62"/>
      <c r="ZX14" s="62"/>
      <c r="ZY14" s="62"/>
      <c r="ZZ14" s="62"/>
      <c r="AAA14" s="62"/>
      <c r="AAB14" s="62"/>
      <c r="AAC14" s="62"/>
      <c r="AAD14" s="62"/>
      <c r="AAE14" s="62"/>
      <c r="AAF14" s="62"/>
      <c r="AAG14" s="62"/>
      <c r="AAH14" s="62"/>
      <c r="AAI14" s="62"/>
      <c r="AAJ14" s="62"/>
      <c r="AAK14" s="62"/>
      <c r="AAL14" s="62"/>
      <c r="AAM14" s="62"/>
      <c r="AAN14" s="62"/>
      <c r="AAO14" s="62"/>
      <c r="AAP14" s="62"/>
      <c r="AAQ14" s="62"/>
      <c r="AAR14" s="62"/>
      <c r="AAS14" s="62"/>
      <c r="AAT14" s="62"/>
      <c r="AAU14" s="62"/>
      <c r="AAV14" s="62"/>
      <c r="AAW14" s="62"/>
      <c r="AAX14" s="62"/>
      <c r="AAY14" s="62"/>
      <c r="AAZ14" s="62"/>
      <c r="ABA14" s="62"/>
      <c r="ABB14" s="62"/>
      <c r="ABC14" s="62"/>
      <c r="ABD14" s="62"/>
      <c r="ABE14" s="62"/>
      <c r="ABF14" s="62"/>
      <c r="ABG14" s="62"/>
      <c r="ABH14" s="62"/>
      <c r="ABI14" s="62"/>
      <c r="ABJ14" s="62"/>
      <c r="ABK14" s="62"/>
      <c r="ABL14" s="62"/>
      <c r="ABM14" s="62"/>
      <c r="ABN14" s="62"/>
      <c r="ABO14" s="62"/>
      <c r="ABP14" s="62"/>
      <c r="ABQ14" s="62"/>
      <c r="ABR14" s="62"/>
      <c r="ABS14" s="62"/>
      <c r="ABT14" s="62"/>
      <c r="ABU14" s="62"/>
      <c r="ABV14" s="62"/>
      <c r="ABW14" s="62"/>
      <c r="ABX14" s="62"/>
      <c r="ABY14" s="62"/>
      <c r="ABZ14" s="62"/>
      <c r="ACA14" s="62"/>
      <c r="ACB14" s="62"/>
      <c r="ACC14" s="62"/>
      <c r="ACD14" s="62"/>
      <c r="ACE14" s="62"/>
      <c r="ACF14" s="62"/>
      <c r="ACG14" s="62"/>
      <c r="ACH14" s="62"/>
      <c r="ACI14" s="62"/>
      <c r="ACJ14" s="62"/>
      <c r="ACK14" s="62"/>
      <c r="ACL14" s="62"/>
      <c r="ACM14" s="62"/>
      <c r="ACN14" s="62"/>
      <c r="ACO14" s="62"/>
      <c r="ACP14" s="62"/>
      <c r="ACQ14" s="62"/>
      <c r="ACR14" s="62"/>
      <c r="ACS14" s="62"/>
      <c r="ACT14" s="62"/>
      <c r="ACU14" s="62"/>
      <c r="ACV14" s="62"/>
      <c r="ACW14" s="62"/>
      <c r="ACX14" s="62"/>
      <c r="ACY14" s="62"/>
      <c r="ACZ14" s="62"/>
      <c r="ADA14" s="62"/>
      <c r="ADB14" s="62"/>
      <c r="ADC14" s="62"/>
      <c r="ADD14" s="62"/>
      <c r="ADE14" s="62"/>
      <c r="ADF14" s="62"/>
      <c r="ADG14" s="62"/>
      <c r="ADH14" s="62"/>
      <c r="ADI14" s="62"/>
      <c r="ADJ14" s="62"/>
      <c r="ADK14" s="62"/>
      <c r="ADL14" s="62"/>
      <c r="ADM14" s="62"/>
      <c r="ADN14" s="62"/>
      <c r="ADO14" s="62"/>
      <c r="ADP14" s="62"/>
      <c r="ADQ14" s="62"/>
      <c r="ADR14" s="62"/>
      <c r="ADS14" s="62"/>
      <c r="ADT14" s="62"/>
      <c r="ADU14" s="62"/>
      <c r="ADV14" s="62"/>
      <c r="ADW14" s="62"/>
      <c r="ADX14" s="62"/>
      <c r="ADY14" s="62"/>
      <c r="ADZ14" s="62"/>
      <c r="AEA14" s="62"/>
      <c r="AEB14" s="62"/>
      <c r="AEC14" s="62"/>
      <c r="AED14" s="62"/>
      <c r="AEE14" s="62"/>
      <c r="AEF14" s="62"/>
      <c r="AEG14" s="62"/>
      <c r="AEH14" s="62"/>
      <c r="AEI14" s="62"/>
      <c r="AEJ14" s="62"/>
      <c r="AEK14" s="62"/>
      <c r="AEL14" s="62"/>
      <c r="AEM14" s="62"/>
      <c r="AEN14" s="62"/>
      <c r="AEO14" s="62"/>
      <c r="AEP14" s="62"/>
      <c r="AEQ14" s="62"/>
      <c r="AER14" s="62"/>
      <c r="AES14" s="62"/>
      <c r="AET14" s="62"/>
      <c r="AEU14" s="62"/>
      <c r="AEV14" s="62"/>
      <c r="AEW14" s="62"/>
      <c r="AEX14" s="62"/>
      <c r="AEY14" s="62"/>
      <c r="AEZ14" s="62"/>
      <c r="AFA14" s="62"/>
      <c r="AFB14" s="62"/>
      <c r="AFC14" s="62"/>
      <c r="AFD14" s="62"/>
      <c r="AFE14" s="62"/>
      <c r="AFF14" s="62"/>
      <c r="AFG14" s="62"/>
      <c r="AFH14" s="62"/>
      <c r="AFI14" s="62"/>
      <c r="AFJ14" s="62"/>
      <c r="AFK14" s="62"/>
      <c r="AFL14" s="62"/>
      <c r="AFM14" s="62"/>
      <c r="AFN14" s="62"/>
      <c r="AFO14" s="62"/>
      <c r="AFP14" s="62"/>
      <c r="AFQ14" s="62"/>
      <c r="AFR14" s="62"/>
      <c r="AFS14" s="62"/>
      <c r="AFT14" s="62"/>
      <c r="AFU14" s="62"/>
      <c r="AFV14" s="62"/>
      <c r="AFW14" s="62"/>
      <c r="AFX14" s="62"/>
      <c r="AFY14" s="62"/>
      <c r="AFZ14" s="62"/>
      <c r="AGA14" s="62"/>
      <c r="AGB14" s="62"/>
      <c r="AGC14" s="62"/>
      <c r="AGD14" s="62"/>
      <c r="AGE14" s="62"/>
      <c r="AGF14" s="62"/>
      <c r="AGG14" s="62"/>
      <c r="AGH14" s="62"/>
      <c r="AGI14" s="62"/>
      <c r="AGJ14" s="62"/>
      <c r="AGK14" s="62"/>
      <c r="AGL14" s="62"/>
      <c r="AGM14" s="62"/>
      <c r="AGN14" s="62"/>
      <c r="AGO14" s="62"/>
      <c r="AGP14" s="62"/>
      <c r="AGQ14" s="62"/>
      <c r="AGR14" s="62"/>
      <c r="AGS14" s="62"/>
      <c r="AGT14" s="62"/>
      <c r="AGU14" s="62"/>
      <c r="AGV14" s="62"/>
      <c r="AGW14" s="62"/>
      <c r="AGX14" s="62"/>
      <c r="AGY14" s="62"/>
      <c r="AGZ14" s="62"/>
      <c r="AHA14" s="62"/>
      <c r="AHB14" s="62"/>
      <c r="AHC14" s="62"/>
      <c r="AHD14" s="62"/>
      <c r="AHE14" s="62"/>
      <c r="AHF14" s="62"/>
      <c r="AHG14" s="62"/>
      <c r="AHH14" s="62"/>
      <c r="AHI14" s="62"/>
      <c r="AHJ14" s="62"/>
      <c r="AHK14" s="62"/>
      <c r="AHL14" s="62"/>
      <c r="AHM14" s="62"/>
      <c r="AHN14" s="62"/>
      <c r="AHO14" s="62"/>
      <c r="AHP14" s="62"/>
      <c r="AHQ14" s="62"/>
      <c r="AHR14" s="62"/>
      <c r="AHS14" s="62"/>
      <c r="AHT14" s="62"/>
      <c r="AHU14" s="62"/>
      <c r="AHV14" s="62"/>
      <c r="AHW14" s="62"/>
      <c r="AHX14" s="62"/>
      <c r="AHY14" s="62"/>
      <c r="AHZ14" s="62"/>
      <c r="AIA14" s="62"/>
      <c r="AIB14" s="62"/>
      <c r="AIC14" s="62"/>
      <c r="AID14" s="62"/>
      <c r="AIE14" s="62"/>
      <c r="AIF14" s="62"/>
      <c r="AIG14" s="62"/>
      <c r="AIH14" s="62"/>
      <c r="AII14" s="62"/>
      <c r="AIJ14" s="62"/>
      <c r="AIK14" s="62"/>
      <c r="AIL14" s="62"/>
      <c r="AIM14" s="62"/>
      <c r="AIN14" s="62"/>
      <c r="AIO14" s="62"/>
      <c r="AIP14" s="62"/>
      <c r="AIQ14" s="62"/>
      <c r="AIR14" s="62"/>
      <c r="AIS14" s="62"/>
      <c r="AIT14" s="62"/>
      <c r="AIU14" s="62"/>
      <c r="AIV14" s="62"/>
      <c r="AIW14" s="62"/>
      <c r="AIX14" s="62"/>
      <c r="AIY14" s="62"/>
      <c r="AIZ14" s="62"/>
      <c r="AJA14" s="62"/>
      <c r="AJB14" s="62"/>
      <c r="AJC14" s="62"/>
      <c r="AJD14" s="62"/>
      <c r="AJE14" s="62"/>
      <c r="AJF14" s="62"/>
      <c r="AJG14" s="62"/>
      <c r="AJH14" s="62"/>
      <c r="AJI14" s="62"/>
      <c r="AJJ14" s="62"/>
      <c r="AJK14" s="62"/>
      <c r="AJL14" s="62"/>
      <c r="AJM14" s="62"/>
      <c r="AJN14" s="62"/>
      <c r="AJO14" s="62"/>
      <c r="AJP14" s="62"/>
      <c r="AJQ14" s="62"/>
      <c r="AJR14" s="62"/>
      <c r="AJS14" s="62"/>
      <c r="AJT14" s="62"/>
      <c r="AJU14" s="62"/>
      <c r="AJV14" s="62"/>
      <c r="AJW14" s="62"/>
      <c r="AJX14" s="62"/>
      <c r="AJY14" s="62"/>
      <c r="AJZ14" s="62"/>
      <c r="AKA14" s="62"/>
      <c r="AKB14" s="62"/>
      <c r="AKC14" s="62"/>
      <c r="AKD14" s="62"/>
      <c r="AKE14" s="62"/>
      <c r="AKF14" s="62"/>
      <c r="AKG14" s="62"/>
      <c r="AKH14" s="62"/>
      <c r="AKI14" s="62"/>
      <c r="AKJ14" s="62"/>
      <c r="AKK14" s="62"/>
      <c r="AKL14" s="62"/>
      <c r="AKM14" s="62"/>
      <c r="AKN14" s="62"/>
      <c r="AKO14" s="62"/>
      <c r="AKP14" s="62"/>
      <c r="AKQ14" s="62"/>
      <c r="AKR14" s="62"/>
      <c r="AKS14" s="62"/>
      <c r="AKT14" s="62"/>
      <c r="AKU14" s="62"/>
      <c r="AKV14" s="62"/>
      <c r="AKW14" s="62"/>
      <c r="AKX14" s="62"/>
      <c r="AKY14" s="62"/>
      <c r="AKZ14" s="62"/>
      <c r="ALA14" s="62"/>
      <c r="ALB14" s="62"/>
      <c r="ALC14" s="62"/>
      <c r="ALD14" s="62"/>
      <c r="ALE14" s="62"/>
      <c r="ALF14" s="62"/>
      <c r="ALG14" s="62"/>
      <c r="ALH14" s="62"/>
      <c r="ALI14" s="62"/>
      <c r="ALJ14" s="62"/>
      <c r="ALK14" s="62"/>
      <c r="ALL14" s="62"/>
      <c r="ALM14" s="62"/>
      <c r="ALN14" s="62"/>
      <c r="ALO14" s="62"/>
      <c r="ALP14" s="62"/>
      <c r="ALQ14" s="62"/>
      <c r="ALR14" s="62"/>
      <c r="ALS14" s="62"/>
      <c r="ALT14" s="62"/>
      <c r="ALU14" s="62"/>
      <c r="ALV14" s="62"/>
      <c r="ALW14" s="62"/>
      <c r="ALX14" s="62"/>
      <c r="ALY14" s="62"/>
      <c r="ALZ14" s="62"/>
      <c r="AMA14" s="62"/>
      <c r="AMB14" s="62"/>
      <c r="AMC14" s="62"/>
      <c r="AMD14" s="62"/>
      <c r="AME14" s="62"/>
      <c r="AMF14" s="62"/>
      <c r="AMG14" s="62"/>
      <c r="AMH14" s="62"/>
      <c r="AMI14" s="62"/>
      <c r="AMJ14" s="62"/>
    </row>
    <row r="15" spans="1:1024" ht="15.75">
      <c r="B15" s="249" t="s">
        <v>14</v>
      </c>
      <c r="D15" s="532" t="str">
        <f>IF('1. Tableau surfaces'!C7="","",'1. Tableau surfaces'!C7)</f>
        <v>Seine_et_Marne</v>
      </c>
      <c r="E15" s="532"/>
      <c r="F15" s="532"/>
      <c r="G15" s="532"/>
      <c r="H15" s="532"/>
      <c r="I15" s="532"/>
      <c r="J15" s="532"/>
      <c r="K15" s="532"/>
      <c r="L15" s="533"/>
      <c r="M15" s="76"/>
      <c r="N15" s="76"/>
      <c r="O15" s="77"/>
      <c r="P15" s="78"/>
    </row>
    <row r="16" spans="1:1024" ht="15.75">
      <c r="B16" s="249" t="s">
        <v>20</v>
      </c>
      <c r="C16" s="250"/>
      <c r="D16" s="532" t="str">
        <f>IF('1. Tableau surfaces'!C10="","",'1. Tableau surfaces'!C10)</f>
        <v>Nom du bailleur</v>
      </c>
      <c r="E16" s="532"/>
      <c r="F16" s="532"/>
      <c r="G16" s="532"/>
      <c r="H16" s="532"/>
      <c r="I16" s="532"/>
      <c r="J16" s="532"/>
      <c r="K16" s="532"/>
      <c r="L16" s="533"/>
      <c r="M16" s="76"/>
      <c r="N16" s="76"/>
    </row>
    <row r="17" spans="1:1024" ht="34.5" customHeight="1">
      <c r="B17" s="252" t="s">
        <v>1487</v>
      </c>
      <c r="C17" s="246"/>
      <c r="D17" s="534"/>
      <c r="E17" s="534"/>
      <c r="F17" s="534"/>
      <c r="G17" s="534"/>
      <c r="H17" s="534"/>
      <c r="I17" s="534"/>
      <c r="J17" s="534"/>
      <c r="K17" s="253"/>
      <c r="L17" s="251"/>
      <c r="M17" s="407" t="s">
        <v>1486</v>
      </c>
      <c r="N17" s="76"/>
    </row>
    <row r="18" spans="1:1024" ht="15.75">
      <c r="B18" s="252" t="s">
        <v>78</v>
      </c>
      <c r="C18" s="246"/>
      <c r="D18" s="254"/>
      <c r="E18" s="253"/>
      <c r="F18" s="253"/>
      <c r="G18" s="253"/>
      <c r="H18" s="253"/>
      <c r="I18" s="253"/>
      <c r="J18" s="253"/>
      <c r="K18" s="253"/>
      <c r="L18" s="251"/>
      <c r="M18" s="407" t="s">
        <v>1642</v>
      </c>
      <c r="N18" s="76"/>
    </row>
    <row r="19" spans="1:1024" s="158" customFormat="1" ht="16.5" thickBot="1">
      <c r="A19" s="62"/>
      <c r="B19" s="255"/>
      <c r="C19" s="256"/>
      <c r="D19" s="257"/>
      <c r="E19" s="258"/>
      <c r="F19" s="257"/>
      <c r="G19" s="257"/>
      <c r="H19" s="257"/>
      <c r="I19" s="257"/>
      <c r="J19" s="257"/>
      <c r="K19" s="257"/>
      <c r="L19" s="259"/>
      <c r="M19" s="76"/>
      <c r="N19" s="76"/>
      <c r="O19" s="63"/>
      <c r="P19" s="63"/>
      <c r="Q19" s="63"/>
      <c r="R19" s="63"/>
      <c r="S19" s="63"/>
      <c r="T19" s="63"/>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62"/>
      <c r="ON19" s="62"/>
      <c r="OO19" s="62"/>
      <c r="OP19" s="62"/>
      <c r="OQ19" s="62"/>
      <c r="OR19" s="62"/>
      <c r="OS19" s="62"/>
      <c r="OT19" s="62"/>
      <c r="OU19" s="62"/>
      <c r="OV19" s="62"/>
      <c r="OW19" s="62"/>
      <c r="OX19" s="62"/>
      <c r="OY19" s="62"/>
      <c r="OZ19" s="62"/>
      <c r="PA19" s="62"/>
      <c r="PB19" s="62"/>
      <c r="PC19" s="62"/>
      <c r="PD19" s="62"/>
      <c r="PE19" s="62"/>
      <c r="PF19" s="62"/>
      <c r="PG19" s="62"/>
      <c r="PH19" s="62"/>
      <c r="PI19" s="62"/>
      <c r="PJ19" s="62"/>
      <c r="PK19" s="62"/>
      <c r="PL19" s="62"/>
      <c r="PM19" s="62"/>
      <c r="PN19" s="62"/>
      <c r="PO19" s="62"/>
      <c r="PP19" s="62"/>
      <c r="PQ19" s="62"/>
      <c r="PR19" s="62"/>
      <c r="PS19" s="62"/>
      <c r="PT19" s="62"/>
      <c r="PU19" s="62"/>
      <c r="PV19" s="62"/>
      <c r="PW19" s="62"/>
      <c r="PX19" s="62"/>
      <c r="PY19" s="62"/>
      <c r="PZ19" s="62"/>
      <c r="QA19" s="62"/>
      <c r="QB19" s="62"/>
      <c r="QC19" s="62"/>
      <c r="QD19" s="62"/>
      <c r="QE19" s="62"/>
      <c r="QF19" s="62"/>
      <c r="QG19" s="62"/>
      <c r="QH19" s="62"/>
      <c r="QI19" s="62"/>
      <c r="QJ19" s="62"/>
      <c r="QK19" s="62"/>
      <c r="QL19" s="62"/>
      <c r="QM19" s="62"/>
      <c r="QN19" s="62"/>
      <c r="QO19" s="62"/>
      <c r="QP19" s="62"/>
      <c r="QQ19" s="62"/>
      <c r="QR19" s="62"/>
      <c r="QS19" s="62"/>
      <c r="QT19" s="62"/>
      <c r="QU19" s="62"/>
      <c r="QV19" s="62"/>
      <c r="QW19" s="62"/>
      <c r="QX19" s="62"/>
      <c r="QY19" s="62"/>
      <c r="QZ19" s="62"/>
      <c r="RA19" s="62"/>
      <c r="RB19" s="62"/>
      <c r="RC19" s="62"/>
      <c r="RD19" s="62"/>
      <c r="RE19" s="62"/>
      <c r="RF19" s="62"/>
      <c r="RG19" s="62"/>
      <c r="RH19" s="62"/>
      <c r="RI19" s="62"/>
      <c r="RJ19" s="62"/>
      <c r="RK19" s="62"/>
      <c r="RL19" s="62"/>
      <c r="RM19" s="62"/>
      <c r="RN19" s="62"/>
      <c r="RO19" s="62"/>
      <c r="RP19" s="62"/>
      <c r="RQ19" s="62"/>
      <c r="RR19" s="62"/>
      <c r="RS19" s="62"/>
      <c r="RT19" s="62"/>
      <c r="RU19" s="62"/>
      <c r="RV19" s="62"/>
      <c r="RW19" s="62"/>
      <c r="RX19" s="62"/>
      <c r="RY19" s="62"/>
      <c r="RZ19" s="62"/>
      <c r="SA19" s="62"/>
      <c r="SB19" s="62"/>
      <c r="SC19" s="62"/>
      <c r="SD19" s="62"/>
      <c r="SE19" s="62"/>
      <c r="SF19" s="62"/>
      <c r="SG19" s="62"/>
      <c r="SH19" s="62"/>
      <c r="SI19" s="62"/>
      <c r="SJ19" s="62"/>
      <c r="SK19" s="62"/>
      <c r="SL19" s="62"/>
      <c r="SM19" s="62"/>
      <c r="SN19" s="62"/>
      <c r="SO19" s="62"/>
      <c r="SP19" s="62"/>
      <c r="SQ19" s="62"/>
      <c r="SR19" s="62"/>
      <c r="SS19" s="62"/>
      <c r="ST19" s="62"/>
      <c r="SU19" s="62"/>
      <c r="SV19" s="62"/>
      <c r="SW19" s="62"/>
      <c r="SX19" s="62"/>
      <c r="SY19" s="62"/>
      <c r="SZ19" s="62"/>
      <c r="TA19" s="62"/>
      <c r="TB19" s="62"/>
      <c r="TC19" s="62"/>
      <c r="TD19" s="62"/>
      <c r="TE19" s="62"/>
      <c r="TF19" s="62"/>
      <c r="TG19" s="62"/>
      <c r="TH19" s="62"/>
      <c r="TI19" s="62"/>
      <c r="TJ19" s="62"/>
      <c r="TK19" s="62"/>
      <c r="TL19" s="62"/>
      <c r="TM19" s="62"/>
      <c r="TN19" s="62"/>
      <c r="TO19" s="62"/>
      <c r="TP19" s="62"/>
      <c r="TQ19" s="62"/>
      <c r="TR19" s="62"/>
      <c r="TS19" s="62"/>
      <c r="TT19" s="62"/>
      <c r="TU19" s="62"/>
      <c r="TV19" s="62"/>
      <c r="TW19" s="62"/>
      <c r="TX19" s="62"/>
      <c r="TY19" s="62"/>
      <c r="TZ19" s="62"/>
      <c r="UA19" s="62"/>
      <c r="UB19" s="62"/>
      <c r="UC19" s="62"/>
      <c r="UD19" s="62"/>
      <c r="UE19" s="62"/>
      <c r="UF19" s="62"/>
      <c r="UG19" s="62"/>
      <c r="UH19" s="62"/>
      <c r="UI19" s="62"/>
      <c r="UJ19" s="62"/>
      <c r="UK19" s="62"/>
      <c r="UL19" s="62"/>
      <c r="UM19" s="62"/>
      <c r="UN19" s="62"/>
      <c r="UO19" s="62"/>
      <c r="UP19" s="62"/>
      <c r="UQ19" s="62"/>
      <c r="UR19" s="62"/>
      <c r="US19" s="62"/>
      <c r="UT19" s="62"/>
      <c r="UU19" s="62"/>
      <c r="UV19" s="62"/>
      <c r="UW19" s="62"/>
      <c r="UX19" s="62"/>
      <c r="UY19" s="62"/>
      <c r="UZ19" s="62"/>
      <c r="VA19" s="62"/>
      <c r="VB19" s="62"/>
      <c r="VC19" s="62"/>
      <c r="VD19" s="62"/>
      <c r="VE19" s="62"/>
      <c r="VF19" s="62"/>
      <c r="VG19" s="62"/>
      <c r="VH19" s="62"/>
      <c r="VI19" s="62"/>
      <c r="VJ19" s="62"/>
      <c r="VK19" s="62"/>
      <c r="VL19" s="62"/>
      <c r="VM19" s="62"/>
      <c r="VN19" s="62"/>
      <c r="VO19" s="62"/>
      <c r="VP19" s="62"/>
      <c r="VQ19" s="62"/>
      <c r="VR19" s="62"/>
      <c r="VS19" s="62"/>
      <c r="VT19" s="62"/>
      <c r="VU19" s="62"/>
      <c r="VV19" s="62"/>
      <c r="VW19" s="62"/>
      <c r="VX19" s="62"/>
      <c r="VY19" s="62"/>
      <c r="VZ19" s="62"/>
      <c r="WA19" s="62"/>
      <c r="WB19" s="62"/>
      <c r="WC19" s="62"/>
      <c r="WD19" s="62"/>
      <c r="WE19" s="62"/>
      <c r="WF19" s="62"/>
      <c r="WG19" s="62"/>
      <c r="WH19" s="62"/>
      <c r="WI19" s="62"/>
      <c r="WJ19" s="62"/>
      <c r="WK19" s="62"/>
      <c r="WL19" s="62"/>
      <c r="WM19" s="62"/>
      <c r="WN19" s="62"/>
      <c r="WO19" s="62"/>
      <c r="WP19" s="62"/>
      <c r="WQ19" s="62"/>
      <c r="WR19" s="62"/>
      <c r="WS19" s="62"/>
      <c r="WT19" s="62"/>
      <c r="WU19" s="62"/>
      <c r="WV19" s="62"/>
      <c r="WW19" s="62"/>
      <c r="WX19" s="62"/>
      <c r="WY19" s="62"/>
      <c r="WZ19" s="62"/>
      <c r="XA19" s="62"/>
      <c r="XB19" s="62"/>
      <c r="XC19" s="62"/>
      <c r="XD19" s="62"/>
      <c r="XE19" s="62"/>
      <c r="XF19" s="62"/>
      <c r="XG19" s="62"/>
      <c r="XH19" s="62"/>
      <c r="XI19" s="62"/>
      <c r="XJ19" s="62"/>
      <c r="XK19" s="62"/>
      <c r="XL19" s="62"/>
      <c r="XM19" s="62"/>
      <c r="XN19" s="62"/>
      <c r="XO19" s="62"/>
      <c r="XP19" s="62"/>
      <c r="XQ19" s="62"/>
      <c r="XR19" s="62"/>
      <c r="XS19" s="62"/>
      <c r="XT19" s="62"/>
      <c r="XU19" s="62"/>
      <c r="XV19" s="62"/>
      <c r="XW19" s="62"/>
      <c r="XX19" s="62"/>
      <c r="XY19" s="62"/>
      <c r="XZ19" s="62"/>
      <c r="YA19" s="62"/>
      <c r="YB19" s="62"/>
      <c r="YC19" s="62"/>
      <c r="YD19" s="62"/>
      <c r="YE19" s="62"/>
      <c r="YF19" s="62"/>
      <c r="YG19" s="62"/>
      <c r="YH19" s="62"/>
      <c r="YI19" s="62"/>
      <c r="YJ19" s="62"/>
      <c r="YK19" s="62"/>
      <c r="YL19" s="62"/>
      <c r="YM19" s="62"/>
      <c r="YN19" s="62"/>
      <c r="YO19" s="62"/>
      <c r="YP19" s="62"/>
      <c r="YQ19" s="62"/>
      <c r="YR19" s="62"/>
      <c r="YS19" s="62"/>
      <c r="YT19" s="62"/>
      <c r="YU19" s="62"/>
      <c r="YV19" s="62"/>
      <c r="YW19" s="62"/>
      <c r="YX19" s="62"/>
      <c r="YY19" s="62"/>
      <c r="YZ19" s="62"/>
      <c r="ZA19" s="62"/>
      <c r="ZB19" s="62"/>
      <c r="ZC19" s="62"/>
      <c r="ZD19" s="62"/>
      <c r="ZE19" s="62"/>
      <c r="ZF19" s="62"/>
      <c r="ZG19" s="62"/>
      <c r="ZH19" s="62"/>
      <c r="ZI19" s="62"/>
      <c r="ZJ19" s="62"/>
      <c r="ZK19" s="62"/>
      <c r="ZL19" s="62"/>
      <c r="ZM19" s="62"/>
      <c r="ZN19" s="62"/>
      <c r="ZO19" s="62"/>
      <c r="ZP19" s="62"/>
      <c r="ZQ19" s="62"/>
      <c r="ZR19" s="62"/>
      <c r="ZS19" s="62"/>
      <c r="ZT19" s="62"/>
      <c r="ZU19" s="62"/>
      <c r="ZV19" s="62"/>
      <c r="ZW19" s="62"/>
      <c r="ZX19" s="62"/>
      <c r="ZY19" s="62"/>
      <c r="ZZ19" s="62"/>
      <c r="AAA19" s="62"/>
      <c r="AAB19" s="62"/>
      <c r="AAC19" s="62"/>
      <c r="AAD19" s="62"/>
      <c r="AAE19" s="62"/>
      <c r="AAF19" s="62"/>
      <c r="AAG19" s="62"/>
      <c r="AAH19" s="62"/>
      <c r="AAI19" s="62"/>
      <c r="AAJ19" s="62"/>
      <c r="AAK19" s="62"/>
      <c r="AAL19" s="62"/>
      <c r="AAM19" s="62"/>
      <c r="AAN19" s="62"/>
      <c r="AAO19" s="62"/>
      <c r="AAP19" s="62"/>
      <c r="AAQ19" s="62"/>
      <c r="AAR19" s="62"/>
      <c r="AAS19" s="62"/>
      <c r="AAT19" s="62"/>
      <c r="AAU19" s="62"/>
      <c r="AAV19" s="62"/>
      <c r="AAW19" s="62"/>
      <c r="AAX19" s="62"/>
      <c r="AAY19" s="62"/>
      <c r="AAZ19" s="62"/>
      <c r="ABA19" s="62"/>
      <c r="ABB19" s="62"/>
      <c r="ABC19" s="62"/>
      <c r="ABD19" s="62"/>
      <c r="ABE19" s="62"/>
      <c r="ABF19" s="62"/>
      <c r="ABG19" s="62"/>
      <c r="ABH19" s="62"/>
      <c r="ABI19" s="62"/>
      <c r="ABJ19" s="62"/>
      <c r="ABK19" s="62"/>
      <c r="ABL19" s="62"/>
      <c r="ABM19" s="62"/>
      <c r="ABN19" s="62"/>
      <c r="ABO19" s="62"/>
      <c r="ABP19" s="62"/>
      <c r="ABQ19" s="62"/>
      <c r="ABR19" s="62"/>
      <c r="ABS19" s="62"/>
      <c r="ABT19" s="62"/>
      <c r="ABU19" s="62"/>
      <c r="ABV19" s="62"/>
      <c r="ABW19" s="62"/>
      <c r="ABX19" s="62"/>
      <c r="ABY19" s="62"/>
      <c r="ABZ19" s="62"/>
      <c r="ACA19" s="62"/>
      <c r="ACB19" s="62"/>
      <c r="ACC19" s="62"/>
      <c r="ACD19" s="62"/>
      <c r="ACE19" s="62"/>
      <c r="ACF19" s="62"/>
      <c r="ACG19" s="62"/>
      <c r="ACH19" s="62"/>
      <c r="ACI19" s="62"/>
      <c r="ACJ19" s="62"/>
      <c r="ACK19" s="62"/>
      <c r="ACL19" s="62"/>
      <c r="ACM19" s="62"/>
      <c r="ACN19" s="62"/>
      <c r="ACO19" s="62"/>
      <c r="ACP19" s="62"/>
      <c r="ACQ19" s="62"/>
      <c r="ACR19" s="62"/>
      <c r="ACS19" s="62"/>
      <c r="ACT19" s="62"/>
      <c r="ACU19" s="62"/>
      <c r="ACV19" s="62"/>
      <c r="ACW19" s="62"/>
      <c r="ACX19" s="62"/>
      <c r="ACY19" s="62"/>
      <c r="ACZ19" s="62"/>
      <c r="ADA19" s="62"/>
      <c r="ADB19" s="62"/>
      <c r="ADC19" s="62"/>
      <c r="ADD19" s="62"/>
      <c r="ADE19" s="62"/>
      <c r="ADF19" s="62"/>
      <c r="ADG19" s="62"/>
      <c r="ADH19" s="62"/>
      <c r="ADI19" s="62"/>
      <c r="ADJ19" s="62"/>
      <c r="ADK19" s="62"/>
      <c r="ADL19" s="62"/>
      <c r="ADM19" s="62"/>
      <c r="ADN19" s="62"/>
      <c r="ADO19" s="62"/>
      <c r="ADP19" s="62"/>
      <c r="ADQ19" s="62"/>
      <c r="ADR19" s="62"/>
      <c r="ADS19" s="62"/>
      <c r="ADT19" s="62"/>
      <c r="ADU19" s="62"/>
      <c r="ADV19" s="62"/>
      <c r="ADW19" s="62"/>
      <c r="ADX19" s="62"/>
      <c r="ADY19" s="62"/>
      <c r="ADZ19" s="62"/>
      <c r="AEA19" s="62"/>
      <c r="AEB19" s="62"/>
      <c r="AEC19" s="62"/>
      <c r="AED19" s="62"/>
      <c r="AEE19" s="62"/>
      <c r="AEF19" s="62"/>
      <c r="AEG19" s="62"/>
      <c r="AEH19" s="62"/>
      <c r="AEI19" s="62"/>
      <c r="AEJ19" s="62"/>
      <c r="AEK19" s="62"/>
      <c r="AEL19" s="62"/>
      <c r="AEM19" s="62"/>
      <c r="AEN19" s="62"/>
      <c r="AEO19" s="62"/>
      <c r="AEP19" s="62"/>
      <c r="AEQ19" s="62"/>
      <c r="AER19" s="62"/>
      <c r="AES19" s="62"/>
      <c r="AET19" s="62"/>
      <c r="AEU19" s="62"/>
      <c r="AEV19" s="62"/>
      <c r="AEW19" s="62"/>
      <c r="AEX19" s="62"/>
      <c r="AEY19" s="62"/>
      <c r="AEZ19" s="62"/>
      <c r="AFA19" s="62"/>
      <c r="AFB19" s="62"/>
      <c r="AFC19" s="62"/>
      <c r="AFD19" s="62"/>
      <c r="AFE19" s="62"/>
      <c r="AFF19" s="62"/>
      <c r="AFG19" s="62"/>
      <c r="AFH19" s="62"/>
      <c r="AFI19" s="62"/>
      <c r="AFJ19" s="62"/>
      <c r="AFK19" s="62"/>
      <c r="AFL19" s="62"/>
      <c r="AFM19" s="62"/>
      <c r="AFN19" s="62"/>
      <c r="AFO19" s="62"/>
      <c r="AFP19" s="62"/>
      <c r="AFQ19" s="62"/>
      <c r="AFR19" s="62"/>
      <c r="AFS19" s="62"/>
      <c r="AFT19" s="62"/>
      <c r="AFU19" s="62"/>
      <c r="AFV19" s="62"/>
      <c r="AFW19" s="62"/>
      <c r="AFX19" s="62"/>
      <c r="AFY19" s="62"/>
      <c r="AFZ19" s="62"/>
      <c r="AGA19" s="62"/>
      <c r="AGB19" s="62"/>
      <c r="AGC19" s="62"/>
      <c r="AGD19" s="62"/>
      <c r="AGE19" s="62"/>
      <c r="AGF19" s="62"/>
      <c r="AGG19" s="62"/>
      <c r="AGH19" s="62"/>
      <c r="AGI19" s="62"/>
      <c r="AGJ19" s="62"/>
      <c r="AGK19" s="62"/>
      <c r="AGL19" s="62"/>
      <c r="AGM19" s="62"/>
      <c r="AGN19" s="62"/>
      <c r="AGO19" s="62"/>
      <c r="AGP19" s="62"/>
      <c r="AGQ19" s="62"/>
      <c r="AGR19" s="62"/>
      <c r="AGS19" s="62"/>
      <c r="AGT19" s="62"/>
      <c r="AGU19" s="62"/>
      <c r="AGV19" s="62"/>
      <c r="AGW19" s="62"/>
      <c r="AGX19" s="62"/>
      <c r="AGY19" s="62"/>
      <c r="AGZ19" s="62"/>
      <c r="AHA19" s="62"/>
      <c r="AHB19" s="62"/>
      <c r="AHC19" s="62"/>
      <c r="AHD19" s="62"/>
      <c r="AHE19" s="62"/>
      <c r="AHF19" s="62"/>
      <c r="AHG19" s="62"/>
      <c r="AHH19" s="62"/>
      <c r="AHI19" s="62"/>
      <c r="AHJ19" s="62"/>
      <c r="AHK19" s="62"/>
      <c r="AHL19" s="62"/>
      <c r="AHM19" s="62"/>
      <c r="AHN19" s="62"/>
      <c r="AHO19" s="62"/>
      <c r="AHP19" s="62"/>
      <c r="AHQ19" s="62"/>
      <c r="AHR19" s="62"/>
      <c r="AHS19" s="62"/>
      <c r="AHT19" s="62"/>
      <c r="AHU19" s="62"/>
      <c r="AHV19" s="62"/>
      <c r="AHW19" s="62"/>
      <c r="AHX19" s="62"/>
      <c r="AHY19" s="62"/>
      <c r="AHZ19" s="62"/>
      <c r="AIA19" s="62"/>
      <c r="AIB19" s="62"/>
      <c r="AIC19" s="62"/>
      <c r="AID19" s="62"/>
      <c r="AIE19" s="62"/>
      <c r="AIF19" s="62"/>
      <c r="AIG19" s="62"/>
      <c r="AIH19" s="62"/>
      <c r="AII19" s="62"/>
      <c r="AIJ19" s="62"/>
      <c r="AIK19" s="62"/>
      <c r="AIL19" s="62"/>
      <c r="AIM19" s="62"/>
      <c r="AIN19" s="62"/>
      <c r="AIO19" s="62"/>
      <c r="AIP19" s="62"/>
      <c r="AIQ19" s="62"/>
      <c r="AIR19" s="62"/>
      <c r="AIS19" s="62"/>
      <c r="AIT19" s="62"/>
      <c r="AIU19" s="62"/>
      <c r="AIV19" s="62"/>
      <c r="AIW19" s="62"/>
      <c r="AIX19" s="62"/>
      <c r="AIY19" s="62"/>
      <c r="AIZ19" s="62"/>
      <c r="AJA19" s="62"/>
      <c r="AJB19" s="62"/>
      <c r="AJC19" s="62"/>
      <c r="AJD19" s="62"/>
      <c r="AJE19" s="62"/>
      <c r="AJF19" s="62"/>
      <c r="AJG19" s="62"/>
      <c r="AJH19" s="62"/>
      <c r="AJI19" s="62"/>
      <c r="AJJ19" s="62"/>
      <c r="AJK19" s="62"/>
      <c r="AJL19" s="62"/>
      <c r="AJM19" s="62"/>
      <c r="AJN19" s="62"/>
      <c r="AJO19" s="62"/>
      <c r="AJP19" s="62"/>
      <c r="AJQ19" s="62"/>
      <c r="AJR19" s="62"/>
      <c r="AJS19" s="62"/>
      <c r="AJT19" s="62"/>
      <c r="AJU19" s="62"/>
      <c r="AJV19" s="62"/>
      <c r="AJW19" s="62"/>
      <c r="AJX19" s="62"/>
      <c r="AJY19" s="62"/>
      <c r="AJZ19" s="62"/>
      <c r="AKA19" s="62"/>
      <c r="AKB19" s="62"/>
      <c r="AKC19" s="62"/>
      <c r="AKD19" s="62"/>
      <c r="AKE19" s="62"/>
      <c r="AKF19" s="62"/>
      <c r="AKG19" s="62"/>
      <c r="AKH19" s="62"/>
      <c r="AKI19" s="62"/>
      <c r="AKJ19" s="62"/>
      <c r="AKK19" s="62"/>
      <c r="AKL19" s="62"/>
      <c r="AKM19" s="62"/>
      <c r="AKN19" s="62"/>
      <c r="AKO19" s="62"/>
      <c r="AKP19" s="62"/>
      <c r="AKQ19" s="62"/>
      <c r="AKR19" s="62"/>
      <c r="AKS19" s="62"/>
      <c r="AKT19" s="62"/>
      <c r="AKU19" s="62"/>
      <c r="AKV19" s="62"/>
      <c r="AKW19" s="62"/>
      <c r="AKX19" s="62"/>
      <c r="AKY19" s="62"/>
      <c r="AKZ19" s="62"/>
      <c r="ALA19" s="62"/>
      <c r="ALB19" s="62"/>
      <c r="ALC19" s="62"/>
      <c r="ALD19" s="62"/>
      <c r="ALE19" s="62"/>
      <c r="ALF19" s="62"/>
      <c r="ALG19" s="62"/>
      <c r="ALH19" s="62"/>
      <c r="ALI19" s="62"/>
      <c r="ALJ19" s="62"/>
      <c r="ALK19" s="62"/>
      <c r="ALL19" s="62"/>
      <c r="ALM19" s="62"/>
      <c r="ALN19" s="62"/>
      <c r="ALO19" s="62"/>
      <c r="ALP19" s="62"/>
      <c r="ALQ19" s="62"/>
      <c r="ALR19" s="62"/>
      <c r="ALS19" s="62"/>
      <c r="ALT19" s="62"/>
      <c r="ALU19" s="62"/>
      <c r="ALV19" s="62"/>
      <c r="ALW19" s="62"/>
      <c r="ALX19" s="62"/>
      <c r="ALY19" s="62"/>
      <c r="ALZ19" s="62"/>
      <c r="AMA19" s="62"/>
      <c r="AMB19" s="62"/>
      <c r="AMC19" s="62"/>
      <c r="AMD19" s="62"/>
      <c r="AME19" s="62"/>
      <c r="AMF19" s="62"/>
      <c r="AMG19" s="62"/>
      <c r="AMH19" s="62"/>
      <c r="AMI19" s="62"/>
      <c r="AMJ19" s="62"/>
    </row>
    <row r="20" spans="1:1024" ht="12" customHeight="1">
      <c r="B20" s="79"/>
      <c r="C20" s="79"/>
      <c r="D20" s="79"/>
      <c r="E20" s="79"/>
      <c r="F20" s="79"/>
      <c r="G20" s="79"/>
      <c r="H20" s="79"/>
      <c r="I20" s="79"/>
      <c r="J20" s="79"/>
      <c r="K20" s="79"/>
      <c r="L20" s="79"/>
      <c r="M20" s="80"/>
      <c r="N20" s="80"/>
    </row>
    <row r="21" spans="1:1024" ht="15.75">
      <c r="A21" s="11" t="s">
        <v>79</v>
      </c>
      <c r="C21" s="81"/>
      <c r="D21" s="81"/>
      <c r="E21" s="81"/>
      <c r="F21" s="81"/>
      <c r="G21" s="11" t="s">
        <v>1448</v>
      </c>
      <c r="H21" s="11"/>
      <c r="I21" s="81"/>
      <c r="J21" s="79"/>
      <c r="K21" s="79"/>
      <c r="L21" s="79"/>
      <c r="M21" s="80"/>
      <c r="N21" s="80"/>
      <c r="O21" s="82"/>
    </row>
    <row r="22" spans="1:1024">
      <c r="B22" s="83"/>
      <c r="C22" s="83"/>
      <c r="D22" s="83"/>
      <c r="E22" s="83"/>
      <c r="F22" s="83"/>
      <c r="G22" s="83"/>
      <c r="H22" s="83"/>
      <c r="I22" s="83"/>
      <c r="J22" s="83"/>
      <c r="K22" s="84"/>
      <c r="L22" s="84"/>
      <c r="M22" s="82"/>
      <c r="N22" s="82"/>
      <c r="O22" s="82"/>
      <c r="P22" s="82"/>
    </row>
    <row r="23" spans="1:1024" ht="15.75">
      <c r="B23" s="85"/>
      <c r="C23" s="521" t="s">
        <v>80</v>
      </c>
      <c r="D23" s="521"/>
      <c r="E23" s="521" t="s">
        <v>81</v>
      </c>
      <c r="F23" s="521"/>
      <c r="G23" s="521" t="s">
        <v>44</v>
      </c>
      <c r="H23" s="521"/>
      <c r="I23" s="86" t="s">
        <v>52</v>
      </c>
      <c r="J23" s="79"/>
      <c r="K23" s="203" t="s">
        <v>82</v>
      </c>
      <c r="L23" s="87"/>
      <c r="M23" s="82"/>
      <c r="N23" s="82"/>
      <c r="O23" s="82"/>
      <c r="P23" s="82"/>
    </row>
    <row r="24" spans="1:1024" ht="15.75">
      <c r="B24" s="88" t="s">
        <v>83</v>
      </c>
      <c r="C24" s="528">
        <f>'1. Tableau surfaces'!U47</f>
        <v>0</v>
      </c>
      <c r="D24" s="528"/>
      <c r="E24" s="528">
        <f>'1. Tableau surfaces'!U36+'1. Tableau surfaces'!Y36</f>
        <v>0</v>
      </c>
      <c r="F24" s="528"/>
      <c r="G24" s="528">
        <f>'1. Tableau surfaces'!U58</f>
        <v>0</v>
      </c>
      <c r="H24" s="528"/>
      <c r="I24" s="89">
        <f>C24+E24+G24</f>
        <v>0</v>
      </c>
      <c r="J24" s="90" t="s">
        <v>84</v>
      </c>
      <c r="K24" s="91">
        <f>'1. Tableau surfaces'!Y36</f>
        <v>0</v>
      </c>
      <c r="L24" s="92"/>
      <c r="M24" s="82"/>
      <c r="N24" s="82"/>
    </row>
    <row r="25" spans="1:1024" ht="15.75">
      <c r="B25" s="88" t="s">
        <v>64</v>
      </c>
      <c r="C25" s="531">
        <f>'1. Tableau surfaces'!$V$47</f>
        <v>0</v>
      </c>
      <c r="D25" s="531"/>
      <c r="E25" s="531">
        <f>'1. Tableau surfaces'!$V$36+'1. Tableau surfaces'!Z36</f>
        <v>0</v>
      </c>
      <c r="F25" s="531"/>
      <c r="G25" s="531">
        <f>'1. Tableau surfaces'!$V$58</f>
        <v>0</v>
      </c>
      <c r="H25" s="531"/>
      <c r="I25" s="205">
        <f>C25+E25+G25</f>
        <v>0</v>
      </c>
      <c r="J25" s="90" t="s">
        <v>1447</v>
      </c>
      <c r="K25" s="205">
        <f>'1. Tableau surfaces'!$Z$36</f>
        <v>0</v>
      </c>
      <c r="L25" s="87"/>
      <c r="M25" s="82"/>
      <c r="N25" s="82"/>
    </row>
    <row r="26" spans="1:1024" ht="27" customHeight="1">
      <c r="B26" s="87"/>
      <c r="C26" s="87"/>
      <c r="D26" s="87"/>
      <c r="E26" s="87"/>
      <c r="F26" s="87"/>
      <c r="G26" s="87"/>
      <c r="H26" s="87"/>
      <c r="I26" s="87"/>
      <c r="J26" s="87"/>
      <c r="K26" s="87"/>
      <c r="L26" s="87"/>
      <c r="M26" s="80"/>
      <c r="N26" s="82"/>
    </row>
    <row r="27" spans="1:1024" ht="15.75">
      <c r="B27" s="87"/>
      <c r="C27" s="87"/>
      <c r="D27" s="87"/>
      <c r="E27" s="87"/>
      <c r="F27" s="87"/>
      <c r="G27" s="87"/>
      <c r="H27" s="87"/>
      <c r="I27" s="87"/>
      <c r="J27" s="87"/>
      <c r="K27" s="87"/>
      <c r="L27" s="87"/>
      <c r="M27" s="93"/>
      <c r="N27" s="93"/>
      <c r="O27" s="93"/>
      <c r="P27" s="93"/>
    </row>
    <row r="28" spans="1:1024" ht="15" customHeight="1">
      <c r="B28" s="90"/>
      <c r="C28" s="529"/>
      <c r="D28" s="529"/>
      <c r="E28" s="529"/>
      <c r="F28" s="529"/>
      <c r="G28" s="530"/>
      <c r="H28" s="530"/>
      <c r="I28" s="90"/>
      <c r="J28" s="90"/>
      <c r="K28" s="94"/>
      <c r="L28" s="94"/>
      <c r="M28" s="95"/>
      <c r="N28" s="93"/>
      <c r="O28" s="93"/>
      <c r="P28" s="93"/>
    </row>
    <row r="29" spans="1:1024">
      <c r="L29" s="94"/>
      <c r="M29" s="93"/>
      <c r="N29" s="96"/>
      <c r="O29" s="93"/>
      <c r="P29" s="93"/>
    </row>
    <row r="30" spans="1:1024" ht="23.1" customHeight="1">
      <c r="B30" s="97" t="s">
        <v>85</v>
      </c>
      <c r="C30" s="410">
        <v>2026</v>
      </c>
      <c r="M30" s="93"/>
      <c r="N30" s="93"/>
      <c r="O30" s="93"/>
      <c r="P30" s="93"/>
    </row>
    <row r="31" spans="1:1024">
      <c r="B31" s="98" t="s">
        <v>86</v>
      </c>
      <c r="C31" s="526" t="str">
        <f>"zone "&amp;VLOOKUP($D$14,Données!$C$4:$F$1271,2,0)</f>
        <v>zone 1</v>
      </c>
      <c r="D31" s="526"/>
      <c r="E31" s="526"/>
      <c r="F31" s="526"/>
      <c r="G31" s="526"/>
      <c r="H31" s="526"/>
      <c r="M31" s="93"/>
      <c r="N31" s="99"/>
      <c r="O31" s="100"/>
      <c r="P31" s="93"/>
    </row>
    <row r="32" spans="1:1024" ht="15.75" customHeight="1">
      <c r="B32" s="527" t="s">
        <v>87</v>
      </c>
      <c r="C32" s="527"/>
      <c r="D32" s="527"/>
      <c r="E32" s="527"/>
      <c r="F32" s="527"/>
      <c r="G32" s="527"/>
      <c r="H32" s="527"/>
      <c r="J32" s="94"/>
      <c r="K32" s="94"/>
      <c r="L32" s="94"/>
      <c r="M32" s="93"/>
      <c r="N32" s="93"/>
      <c r="O32" s="93"/>
      <c r="P32" s="93"/>
      <c r="Q32" s="101"/>
      <c r="S32" s="101"/>
    </row>
    <row r="33" spans="1:23" ht="15.75">
      <c r="B33" s="18" t="s">
        <v>43</v>
      </c>
      <c r="C33" s="523">
        <f>INDEX(Données!$I$26:$AQ$53,3+MATCH(B33,Données!$I$30:$I$53,0)+2,MATCH($C$30,Données!$I$27:$AQ$27,0)+2+IF($C$31="zone 1 bis",1,IF($C$31="zone 2",2,0)))</f>
        <v>464.61</v>
      </c>
      <c r="D33" s="523"/>
      <c r="E33" s="524">
        <f>INDEX(Données!$I$26:$AQ$53,3+MATCH(B33,Données!$I$30:$I$53,0)+1,MATCH($C$30,Données!$I$27:$AQ$27,0)+2+IF($C$31="zone 1 bis",1,IF($C$31="zone 2",2,0)))</f>
        <v>440.13</v>
      </c>
      <c r="F33" s="525"/>
      <c r="G33" s="524" t="str">
        <f>INDEX(Données!$I$26:$AQ$53,3+MATCH(B33,Données!$I$30:$I$53,0)+3,MATCH($C$30,Données!$I$27:$AQ$27,0)+2+IF($C$31="zone 1 bis",1,IF($C$31="zone 2",2,0)))</f>
        <v>/</v>
      </c>
      <c r="H33" s="525"/>
      <c r="J33" s="94"/>
      <c r="K33" s="94"/>
      <c r="L33" s="94"/>
      <c r="M33" s="93"/>
      <c r="N33" s="99"/>
      <c r="O33" s="100"/>
      <c r="P33" s="93"/>
      <c r="W33" s="63" t="s">
        <v>88</v>
      </c>
    </row>
    <row r="34" spans="1:23" ht="15.75">
      <c r="B34" s="18" t="s">
        <v>46</v>
      </c>
      <c r="C34" s="523">
        <f>INDEX(Données!$I$26:$AQ$53,3+MATCH(B34,Données!$I$30:$I$53,0)+2,MATCH($C$30,Données!$I$27:$AQ$27,0)+2+IF($C$31="zone 1 bis",1,IF($C$31="zone 2",2,0)))</f>
        <v>612.32000000000005</v>
      </c>
      <c r="D34" s="523"/>
      <c r="E34" s="524">
        <f>INDEX(Données!$I$26:$AQ$53,3+MATCH(B34,Données!$I$30:$I$53,0)+1,MATCH($C$30,Données!$I$27:$AQ$27,0)+2+IF($C$31="zone 1 bis",1,IF($C$31="zone 2",2,0)))</f>
        <v>579.91999999999996</v>
      </c>
      <c r="F34" s="525"/>
      <c r="G34" s="524">
        <f>INDEX(Données!$I$26:$AQ$53,3+MATCH(B34,Données!$I$30:$I$53,0)+3,MATCH($C$30,Données!$I$27:$AQ$27,0)+2+IF($C$31="zone 1 bis",1,IF($C$31="zone 2",2,0)))</f>
        <v>765.39</v>
      </c>
      <c r="H34" s="525"/>
      <c r="I34" s="94"/>
      <c r="J34" s="94"/>
      <c r="K34" s="94"/>
      <c r="O34" s="93"/>
      <c r="P34" s="93"/>
      <c r="W34" s="63" t="s">
        <v>89</v>
      </c>
    </row>
    <row r="35" spans="1:23" ht="30" customHeight="1">
      <c r="B35" s="18" t="s">
        <v>48</v>
      </c>
      <c r="C35" s="523">
        <f>INDEX(Données!$I$26:$AQ$53,3+MATCH(B35,Données!$I$30:$I$53,0)+2,MATCH($C$30,Données!$I$27:$AQ$27,0)+2+IF($C$31="zone 1 bis",1,IF($C$31="zone 2",2,0)))</f>
        <v>673.46</v>
      </c>
      <c r="D35" s="523"/>
      <c r="E35" s="524">
        <f>INDEX(Données!$I$26:$AQ$53,3+MATCH(B35,Données!$I$30:$I$53,0)+1,MATCH($C$30,Données!$I$27:$AQ$27,0)+2+IF($C$31="zone 1 bis",1,IF($C$31="zone 2",2,0)))</f>
        <v>638.05999999999995</v>
      </c>
      <c r="F35" s="525"/>
      <c r="G35" s="524">
        <f>INDEX(Données!$I$26:$AQ$53,3+MATCH(B35,Données!$I$30:$I$53,0)+3,MATCH($C$30,Données!$I$27:$AQ$27,0)+2+IF($C$31="zone 1 bis",1,IF($C$31="zone 2",2,0)))</f>
        <v>841.76</v>
      </c>
      <c r="H35" s="525"/>
      <c r="I35" s="94"/>
      <c r="J35" s="94"/>
    </row>
    <row r="36" spans="1:23" ht="21" customHeight="1">
      <c r="B36" s="18" t="s">
        <v>41</v>
      </c>
      <c r="C36" s="523">
        <f>INDEX(Données!$I$26:$AQ$53,3+MATCH(B36,Données!$I$30:$I$53,0)+2,MATCH($C$30,Données!$I$27:$AQ$27,0)+2+IF($C$31="zone 1 bis",1,IF($C$31="zone 2",2,0)))</f>
        <v>717.2</v>
      </c>
      <c r="D36" s="523"/>
      <c r="E36" s="524">
        <f>INDEX(Données!$I$26:$AQ$53,3+MATCH(B36,Données!$I$30:$I$53,0)+1,MATCH($C$30,Données!$I$27:$AQ$27,0)+2+IF($C$31="zone 1 bis",1,IF($C$31="zone 2",2,0)))</f>
        <v>664.43</v>
      </c>
      <c r="F36" s="525"/>
      <c r="G36" s="524">
        <f>INDEX(Données!$I$26:$AQ$53,3+MATCH(B36,Données!$I$30:$I$53,0)+3,MATCH($C$30,Données!$I$27:$AQ$27,0)+2+IF($C$31="zone 1 bis",1,IF($C$31="zone 2",2,0)))</f>
        <v>896.63</v>
      </c>
      <c r="H36" s="525"/>
      <c r="I36" s="102"/>
      <c r="J36" s="94"/>
    </row>
    <row r="37" spans="1:23" ht="15.75" customHeight="1">
      <c r="A37" s="103"/>
      <c r="B37" s="18" t="s">
        <v>45</v>
      </c>
      <c r="C37" s="523">
        <f>INDEX(Données!$I$26:$AQ$53,3+MATCH(B37,Données!$I$30:$I$53,0)+2,MATCH($C$30,Données!$I$27:$AQ$27,0)+2+IF($C$31="zone 1 bis",1,IF($C$31="zone 2",2,0)))</f>
        <v>768.59</v>
      </c>
      <c r="D37" s="523"/>
      <c r="E37" s="524">
        <f>INDEX(Données!$I$26:$AQ$53,3+MATCH(B37,Données!$I$30:$I$53,0)+1,MATCH($C$30,Données!$I$27:$AQ$27,0)+2+IF($C$31="zone 1 bis",1,IF($C$31="zone 2",2,0)))</f>
        <v>683.4</v>
      </c>
      <c r="F37" s="525"/>
      <c r="G37" s="524">
        <f>INDEX(Données!$I$26:$AQ$53,3+MATCH(B37,Données!$I$30:$I$53,0)+3,MATCH($C$30,Données!$I$27:$AQ$27,0)+2+IF($C$31="zone 1 bis",1,IF($C$31="zone 2",2,0)))</f>
        <v>960.76</v>
      </c>
      <c r="H37" s="525"/>
      <c r="N37" s="104"/>
    </row>
    <row r="38" spans="1:23" ht="15.75" customHeight="1">
      <c r="A38" s="103"/>
      <c r="B38" s="18" t="s">
        <v>50</v>
      </c>
      <c r="C38" s="523">
        <f>INDEX(Données!$I$26:$AQ$53,3+MATCH(B38,Données!$I$30:$I$53,0)+2,MATCH($C$30,Données!$I$27:$AQ$27,0)+2+IF($C$31="zone 1 bis",1,IF($C$31="zone 2",2,0)))</f>
        <v>857.3</v>
      </c>
      <c r="D38" s="523"/>
      <c r="E38" s="524">
        <f>INDEX(Données!$I$26:$AQ$53,3+MATCH(B38,Données!$I$30:$I$53,0)+1,MATCH($C$30,Données!$I$27:$AQ$27,0)+2+IF($C$31="zone 1 bis",1,IF($C$31="zone 2",2,0)))</f>
        <v>762.13</v>
      </c>
      <c r="F38" s="525"/>
      <c r="G38" s="524">
        <f>INDEX(Données!$I$26:$AQ$53,3+MATCH(B38,Données!$I$30:$I$53,0)+3,MATCH($C$30,Données!$I$27:$AQ$27,0)+2+IF($C$31="zone 1 bis",1,IF($C$31="zone 2",2,0)))</f>
        <v>1071.6500000000001</v>
      </c>
      <c r="H38" s="525"/>
      <c r="N38" s="104"/>
    </row>
    <row r="39" spans="1:23" ht="15.75" customHeight="1">
      <c r="A39" s="103"/>
      <c r="B39" s="18" t="s">
        <v>51</v>
      </c>
      <c r="C39" s="523">
        <f>INDEX(Données!$I$26:$AQ$53,3+MATCH(B39,Données!$I$30:$I$53,0)+2,MATCH($C$30,Données!$I$27:$AQ$27,0)+2+IF($C$31="zone 1 bis",1,IF($C$31="zone 2",2,0)))</f>
        <v>946.17</v>
      </c>
      <c r="D39" s="523"/>
      <c r="E39" s="524">
        <f>INDEX(Données!$I$26:$AQ$53,3+MATCH(B39,Données!$I$30:$I$53,0)+1,MATCH($C$30,Données!$I$27:$AQ$27,0)+2+IF($C$31="zone 1 bis",1,IF($C$31="zone 2",2,0)))</f>
        <v>841.08</v>
      </c>
      <c r="F39" s="525"/>
      <c r="G39" s="524">
        <f>INDEX(Données!$I$26:$AQ$53,3+MATCH(B39,Données!$I$30:$I$53,0)+3,MATCH($C$30,Données!$I$27:$AQ$27,0)+2+IF($C$31="zone 1 bis",1,IF($C$31="zone 2",2,0)))</f>
        <v>1182.79</v>
      </c>
      <c r="H39" s="525"/>
      <c r="I39" s="94"/>
      <c r="J39" s="94"/>
      <c r="K39" s="94"/>
      <c r="N39" s="104"/>
    </row>
    <row r="40" spans="1:23" ht="15.75" customHeight="1">
      <c r="A40" s="103"/>
      <c r="B40" s="105"/>
      <c r="C40" s="105"/>
      <c r="D40" s="105"/>
      <c r="E40" s="105"/>
      <c r="F40" s="105"/>
      <c r="G40" s="105"/>
      <c r="H40" s="94"/>
      <c r="I40" s="94"/>
      <c r="J40" s="94"/>
      <c r="K40" s="94"/>
      <c r="N40" s="104"/>
    </row>
    <row r="41" spans="1:23" ht="15.75" customHeight="1">
      <c r="A41" s="103"/>
      <c r="B41" s="105"/>
      <c r="C41" s="105"/>
      <c r="D41" s="105"/>
      <c r="E41" s="105"/>
      <c r="F41" s="105"/>
      <c r="G41" s="105"/>
      <c r="H41" s="94"/>
      <c r="I41" s="94"/>
      <c r="J41" s="94"/>
      <c r="K41" s="94"/>
      <c r="N41" s="104"/>
    </row>
    <row r="42" spans="1:23" ht="15.75" customHeight="1">
      <c r="A42" s="103"/>
      <c r="B42" s="105"/>
      <c r="C42" s="105"/>
      <c r="D42" s="105"/>
      <c r="E42" s="105"/>
      <c r="F42" s="105"/>
      <c r="G42" s="105"/>
      <c r="H42" s="94"/>
      <c r="I42" s="94"/>
      <c r="J42" s="94"/>
      <c r="K42" s="94"/>
      <c r="N42" s="104"/>
    </row>
    <row r="43" spans="1:23" ht="15.75" customHeight="1">
      <c r="A43" s="103"/>
      <c r="B43" s="105"/>
      <c r="C43" s="105"/>
      <c r="D43" s="105"/>
      <c r="E43" s="105"/>
      <c r="F43" s="105"/>
      <c r="G43" s="105"/>
      <c r="H43" s="94"/>
      <c r="I43" s="94"/>
      <c r="J43" s="94"/>
      <c r="K43" s="94"/>
      <c r="N43" s="104"/>
    </row>
    <row r="45" spans="1:23" ht="15.75" customHeight="1">
      <c r="B45" s="85"/>
      <c r="C45" s="521" t="s">
        <v>80</v>
      </c>
      <c r="D45" s="521"/>
      <c r="E45" s="521" t="s">
        <v>81</v>
      </c>
      <c r="F45" s="521"/>
      <c r="G45" s="521" t="s">
        <v>44</v>
      </c>
      <c r="H45" s="521"/>
      <c r="J45" s="521" t="s">
        <v>82</v>
      </c>
      <c r="K45" s="521"/>
      <c r="N45" s="106"/>
      <c r="O45" s="107"/>
    </row>
    <row r="46" spans="1:23" ht="32.25" customHeight="1">
      <c r="B46" s="85"/>
      <c r="C46" s="260" t="s">
        <v>90</v>
      </c>
      <c r="D46" s="261" t="s">
        <v>91</v>
      </c>
      <c r="E46" s="260" t="s">
        <v>90</v>
      </c>
      <c r="F46" s="261" t="s">
        <v>91</v>
      </c>
      <c r="G46" s="260" t="s">
        <v>90</v>
      </c>
      <c r="H46" s="261" t="s">
        <v>91</v>
      </c>
      <c r="J46" s="260" t="s">
        <v>90</v>
      </c>
      <c r="K46" s="261" t="s">
        <v>91</v>
      </c>
    </row>
    <row r="47" spans="1:23" ht="15.75">
      <c r="B47" s="85" t="s">
        <v>92</v>
      </c>
      <c r="C47" s="108"/>
      <c r="D47" s="109"/>
      <c r="E47" s="108"/>
      <c r="F47" s="109"/>
      <c r="G47" s="108"/>
      <c r="H47" s="109"/>
      <c r="J47" s="108"/>
      <c r="K47" s="109"/>
    </row>
    <row r="48" spans="1:23" ht="15.75">
      <c r="B48" s="85" t="s">
        <v>93</v>
      </c>
      <c r="C48" s="108"/>
      <c r="D48" s="109"/>
      <c r="E48" s="108"/>
      <c r="F48" s="109"/>
      <c r="G48" s="108"/>
      <c r="H48" s="109"/>
      <c r="J48" s="108"/>
      <c r="K48" s="109"/>
    </row>
    <row r="49" spans="1:20" ht="15.75">
      <c r="B49" s="85" t="s">
        <v>94</v>
      </c>
      <c r="C49" s="108"/>
      <c r="D49" s="109"/>
      <c r="E49" s="108"/>
      <c r="F49" s="109"/>
      <c r="G49" s="108"/>
      <c r="H49" s="109"/>
      <c r="J49" s="108"/>
      <c r="K49" s="109"/>
    </row>
    <row r="50" spans="1:20">
      <c r="B50" s="110" t="s">
        <v>95</v>
      </c>
      <c r="O50" s="104"/>
    </row>
    <row r="51" spans="1:20">
      <c r="B51" s="111" t="s">
        <v>96</v>
      </c>
    </row>
    <row r="52" spans="1:20">
      <c r="B52" s="111"/>
    </row>
    <row r="53" spans="1:20" ht="14.25" customHeight="1">
      <c r="G53" s="79"/>
      <c r="H53" s="112"/>
    </row>
    <row r="54" spans="1:20" s="114" customFormat="1" ht="18.75" customHeight="1">
      <c r="A54" s="113" t="s">
        <v>97</v>
      </c>
      <c r="D54" s="115" t="str">
        <f>IF(LEFT($D$17,16)="Autres bailleurs","Pas de réservations préfectorale pour ce type de convention SAUF doctrine locale","")</f>
        <v/>
      </c>
      <c r="H54" s="116"/>
      <c r="L54" s="62"/>
      <c r="M54" s="117"/>
      <c r="N54" s="117"/>
      <c r="O54" s="117"/>
      <c r="P54" s="117"/>
      <c r="Q54" s="117"/>
      <c r="R54" s="117"/>
      <c r="S54" s="117"/>
      <c r="T54" s="117"/>
    </row>
    <row r="55" spans="1:20" ht="14.25" customHeight="1">
      <c r="A55" s="103"/>
      <c r="B55" s="62" t="s">
        <v>98</v>
      </c>
      <c r="D55" s="522"/>
      <c r="E55" s="522"/>
      <c r="F55" s="522"/>
      <c r="G55" s="522"/>
      <c r="H55" s="522"/>
      <c r="I55" s="522"/>
      <c r="J55" s="522"/>
      <c r="K55" s="522"/>
    </row>
    <row r="57" spans="1:20" ht="15" customHeight="1">
      <c r="B57" s="90"/>
      <c r="C57" s="118" t="s">
        <v>80</v>
      </c>
      <c r="D57" s="118" t="s">
        <v>99</v>
      </c>
      <c r="E57" s="118" t="s">
        <v>44</v>
      </c>
      <c r="F57" s="119" t="s">
        <v>100</v>
      </c>
      <c r="G57" s="94"/>
      <c r="H57" s="94"/>
      <c r="I57" s="94"/>
      <c r="J57" s="94"/>
      <c r="K57" s="120" t="s">
        <v>82</v>
      </c>
    </row>
    <row r="58" spans="1:20" ht="44.25" customHeight="1">
      <c r="B58" s="121" t="s">
        <v>101</v>
      </c>
      <c r="C58" s="122" t="s">
        <v>102</v>
      </c>
      <c r="D58" s="122" t="s">
        <v>102</v>
      </c>
      <c r="E58" s="122" t="s">
        <v>102</v>
      </c>
      <c r="F58" s="123" t="s">
        <v>103</v>
      </c>
      <c r="G58" s="94"/>
      <c r="H58" s="94"/>
      <c r="I58" s="94"/>
      <c r="J58" s="94"/>
      <c r="K58" s="122" t="s">
        <v>102</v>
      </c>
    </row>
    <row r="59" spans="1:20" ht="15" customHeight="1">
      <c r="B59" s="88" t="s">
        <v>43</v>
      </c>
      <c r="C59" s="89">
        <f>'1. Tableau surfaces'!U89</f>
        <v>0</v>
      </c>
      <c r="D59" s="89">
        <f>'1. Tableau surfaces'!U76</f>
        <v>0</v>
      </c>
      <c r="E59" s="89">
        <f>'1. Tableau surfaces'!U102</f>
        <v>0</v>
      </c>
      <c r="F59" s="124">
        <f t="shared" ref="F59:F66" si="0">C59+D59+E59</f>
        <v>0</v>
      </c>
      <c r="G59" s="94"/>
      <c r="H59" s="94"/>
      <c r="I59" s="94"/>
      <c r="J59" s="94"/>
      <c r="K59" s="125">
        <f>SUMPRODUCT(('1. Tableau surfaces'!$A$16:$A$214="PLAI-adapté")*('1. Tableau surfaces'!$B$16:$B$214="CP")*('1. Tableau surfaces'!$G$16:$G$214=$B59))</f>
        <v>0</v>
      </c>
    </row>
    <row r="60" spans="1:20" ht="15.75">
      <c r="B60" s="88" t="s">
        <v>46</v>
      </c>
      <c r="C60" s="89">
        <f>'1. Tableau surfaces'!U90</f>
        <v>0</v>
      </c>
      <c r="D60" s="89">
        <f>'1. Tableau surfaces'!U77</f>
        <v>0</v>
      </c>
      <c r="E60" s="89">
        <f>'1. Tableau surfaces'!U103</f>
        <v>0</v>
      </c>
      <c r="F60" s="124">
        <f t="shared" si="0"/>
        <v>0</v>
      </c>
      <c r="G60" s="94"/>
      <c r="H60" s="94"/>
      <c r="I60" s="94"/>
      <c r="J60" s="94"/>
      <c r="K60" s="125">
        <f>SUMPRODUCT(('1. Tableau surfaces'!$A$16:$A$214="PLAI-adapté")*('1. Tableau surfaces'!$B$16:$B$214="CP")*('1. Tableau surfaces'!$G$16:$G$214=$B60))</f>
        <v>0</v>
      </c>
    </row>
    <row r="61" spans="1:20" ht="15.75">
      <c r="B61" s="88" t="s">
        <v>48</v>
      </c>
      <c r="C61" s="89">
        <f>'1. Tableau surfaces'!U91</f>
        <v>0</v>
      </c>
      <c r="D61" s="89">
        <f>'1. Tableau surfaces'!U78</f>
        <v>0</v>
      </c>
      <c r="E61" s="89">
        <f>'1. Tableau surfaces'!U104</f>
        <v>0</v>
      </c>
      <c r="F61" s="124">
        <f t="shared" si="0"/>
        <v>0</v>
      </c>
      <c r="G61" s="94"/>
      <c r="H61" s="94"/>
      <c r="I61" s="94"/>
      <c r="J61" s="94"/>
      <c r="K61" s="125">
        <f>SUMPRODUCT(('1. Tableau surfaces'!$A$16:$A$214="PLAI-adapté")*('1. Tableau surfaces'!$B$16:$B$214="CP")*('1. Tableau surfaces'!$G$16:$G$214=$B61))</f>
        <v>0</v>
      </c>
    </row>
    <row r="62" spans="1:20" ht="15.75">
      <c r="B62" s="88" t="s">
        <v>41</v>
      </c>
      <c r="C62" s="89">
        <f>'1. Tableau surfaces'!U92</f>
        <v>0</v>
      </c>
      <c r="D62" s="89">
        <f>'1. Tableau surfaces'!U79</f>
        <v>0</v>
      </c>
      <c r="E62" s="89">
        <f>'1. Tableau surfaces'!U105</f>
        <v>0</v>
      </c>
      <c r="F62" s="124">
        <f t="shared" si="0"/>
        <v>0</v>
      </c>
      <c r="G62" s="94"/>
      <c r="H62" s="94"/>
      <c r="I62" s="94"/>
      <c r="J62" s="94"/>
      <c r="K62" s="125">
        <f>SUMPRODUCT(('1. Tableau surfaces'!$A$16:$A$214="PLAI-adapté")*('1. Tableau surfaces'!$B$16:$B$214="CP")*('1. Tableau surfaces'!$G$16:$G$214=$B62))</f>
        <v>0</v>
      </c>
    </row>
    <row r="63" spans="1:20" ht="15.75">
      <c r="B63" s="88" t="s">
        <v>45</v>
      </c>
      <c r="C63" s="89">
        <f>'1. Tableau surfaces'!U93</f>
        <v>0</v>
      </c>
      <c r="D63" s="89">
        <f>'1. Tableau surfaces'!U80</f>
        <v>0</v>
      </c>
      <c r="E63" s="89">
        <f>'1. Tableau surfaces'!U106</f>
        <v>0</v>
      </c>
      <c r="F63" s="124">
        <f t="shared" si="0"/>
        <v>0</v>
      </c>
      <c r="G63" s="94"/>
      <c r="H63" s="94"/>
      <c r="I63" s="94"/>
      <c r="J63" s="94"/>
      <c r="K63" s="125">
        <f>SUMPRODUCT(('1. Tableau surfaces'!$A$16:$A$214="PLAI-adapté")*('1. Tableau surfaces'!$B$16:$B$214="CP")*('1. Tableau surfaces'!$G$16:$G$214=$B63))</f>
        <v>0</v>
      </c>
    </row>
    <row r="64" spans="1:20" ht="15.75">
      <c r="B64" s="88" t="s">
        <v>50</v>
      </c>
      <c r="C64" s="89">
        <f>'1. Tableau surfaces'!U94</f>
        <v>0</v>
      </c>
      <c r="D64" s="89">
        <f>'1. Tableau surfaces'!U81</f>
        <v>0</v>
      </c>
      <c r="E64" s="89">
        <f>'1. Tableau surfaces'!U107</f>
        <v>0</v>
      </c>
      <c r="F64" s="124">
        <f t="shared" si="0"/>
        <v>0</v>
      </c>
      <c r="G64" s="94"/>
      <c r="H64" s="94"/>
      <c r="I64" s="94"/>
      <c r="J64" s="94"/>
      <c r="K64" s="125">
        <f>SUMPRODUCT(('1. Tableau surfaces'!$A$16:$A$214="PLAI-adapté")*('1. Tableau surfaces'!$B$16:$B$214="CP")*('1. Tableau surfaces'!$G$16:$G$214=$B64))</f>
        <v>0</v>
      </c>
    </row>
    <row r="65" spans="1:12" ht="15.75">
      <c r="B65" s="88" t="s">
        <v>51</v>
      </c>
      <c r="C65" s="89">
        <f>'1. Tableau surfaces'!U95</f>
        <v>0</v>
      </c>
      <c r="D65" s="89">
        <f>'1. Tableau surfaces'!U82</f>
        <v>0</v>
      </c>
      <c r="E65" s="89">
        <f>'1. Tableau surfaces'!U108</f>
        <v>0</v>
      </c>
      <c r="F65" s="124">
        <f t="shared" si="0"/>
        <v>0</v>
      </c>
      <c r="G65" s="94"/>
      <c r="H65" s="94"/>
      <c r="I65" s="94"/>
      <c r="J65" s="94"/>
      <c r="K65" s="125">
        <f>SUMPRODUCT(('1. Tableau surfaces'!$A$16:$A$214="PLAI-adapté")*('1. Tableau surfaces'!$B$16:$B$214="CP")*('1. Tableau surfaces'!$G$16:$G$214=$B65))</f>
        <v>0</v>
      </c>
    </row>
    <row r="66" spans="1:12" ht="15.75">
      <c r="B66" s="88" t="s">
        <v>61</v>
      </c>
      <c r="C66" s="89">
        <f>'1. Tableau surfaces'!U96</f>
        <v>0</v>
      </c>
      <c r="D66" s="89">
        <f>'1. Tableau surfaces'!U83</f>
        <v>0</v>
      </c>
      <c r="E66" s="89">
        <f>'1. Tableau surfaces'!U109</f>
        <v>0</v>
      </c>
      <c r="F66" s="124">
        <f t="shared" si="0"/>
        <v>0</v>
      </c>
      <c r="G66" s="94"/>
      <c r="H66" s="94"/>
      <c r="I66" s="94"/>
      <c r="J66" s="94"/>
      <c r="K66" s="125">
        <f>SUMPRODUCT(('1. Tableau surfaces'!$A$16:$A$214="PLAI-adapté")*('1. Tableau surfaces'!$B$16:$B$214="CP")*('1. Tableau surfaces'!$G$16:$G$214=$B66))</f>
        <v>0</v>
      </c>
    </row>
    <row r="67" spans="1:12" ht="15.75">
      <c r="B67" s="126" t="s">
        <v>52</v>
      </c>
      <c r="C67" s="124">
        <f>SUM(C59:C66)</f>
        <v>0</v>
      </c>
      <c r="D67" s="124">
        <f>SUM(D59:D66)</f>
        <v>0</v>
      </c>
      <c r="E67" s="124">
        <f>SUM(E59:E66)</f>
        <v>0</v>
      </c>
      <c r="F67" s="124">
        <f>SUM(F59:F66)</f>
        <v>0</v>
      </c>
      <c r="G67" s="94"/>
      <c r="H67" s="94"/>
      <c r="I67" s="94"/>
      <c r="J67" s="94"/>
      <c r="K67" s="124">
        <f>SUM(K59:K66)</f>
        <v>0</v>
      </c>
    </row>
    <row r="68" spans="1:12" ht="15.75">
      <c r="B68" s="79"/>
      <c r="C68" s="79"/>
      <c r="D68" s="79"/>
      <c r="E68" s="79"/>
      <c r="F68" s="79"/>
      <c r="G68" s="94"/>
      <c r="H68" s="94"/>
      <c r="I68" s="94"/>
      <c r="J68" s="94"/>
      <c r="K68" s="94"/>
    </row>
    <row r="69" spans="1:12" ht="12.75" customHeight="1">
      <c r="B69" s="79" t="s">
        <v>104</v>
      </c>
      <c r="C69" s="79"/>
      <c r="D69" s="79"/>
      <c r="E69" s="79"/>
      <c r="F69" s="79"/>
      <c r="G69" s="79"/>
      <c r="H69" s="79"/>
      <c r="I69" s="79"/>
    </row>
    <row r="70" spans="1:12" ht="15.75">
      <c r="B70" s="79" t="s">
        <v>105</v>
      </c>
      <c r="G70" s="79"/>
      <c r="H70" s="79"/>
      <c r="I70" s="79"/>
    </row>
    <row r="71" spans="1:12" ht="15.75">
      <c r="B71" s="79"/>
    </row>
    <row r="73" spans="1:12" ht="78" customHeight="1">
      <c r="B73" s="127" t="s">
        <v>106</v>
      </c>
      <c r="C73" s="127"/>
    </row>
    <row r="74" spans="1:12" ht="49.5" customHeight="1">
      <c r="C74" s="128" t="s">
        <v>107</v>
      </c>
    </row>
    <row r="76" spans="1:12" ht="15.75" customHeight="1">
      <c r="A76" s="129" t="s">
        <v>108</v>
      </c>
      <c r="B76" s="130"/>
      <c r="C76" s="517" t="s">
        <v>109</v>
      </c>
      <c r="D76" s="517"/>
      <c r="E76" s="517"/>
      <c r="F76" s="517"/>
      <c r="G76" s="517"/>
      <c r="H76" s="517"/>
      <c r="I76" s="517"/>
      <c r="J76" s="517"/>
      <c r="K76" s="517"/>
      <c r="L76"/>
    </row>
    <row r="77" spans="1:12">
      <c r="A77"/>
      <c r="B77"/>
      <c r="C77" s="517"/>
      <c r="D77" s="517"/>
      <c r="E77" s="517"/>
      <c r="F77" s="517"/>
      <c r="G77" s="517"/>
      <c r="H77" s="517"/>
      <c r="I77" s="517"/>
      <c r="J77" s="517"/>
      <c r="K77" s="517"/>
      <c r="L77"/>
    </row>
    <row r="78" spans="1:12">
      <c r="A78"/>
      <c r="B78"/>
      <c r="C78"/>
      <c r="D78"/>
      <c r="E78"/>
      <c r="F78"/>
      <c r="G78"/>
      <c r="H78"/>
      <c r="I78"/>
      <c r="J78"/>
      <c r="K78"/>
      <c r="L78"/>
    </row>
    <row r="79" spans="1:12" ht="54.75" customHeight="1">
      <c r="A79" s="129" t="s">
        <v>110</v>
      </c>
      <c r="B79"/>
      <c r="C79" s="519" t="s">
        <v>111</v>
      </c>
      <c r="D79" s="519"/>
      <c r="E79" s="519"/>
      <c r="F79" s="519"/>
      <c r="G79" s="519"/>
      <c r="H79" s="519"/>
      <c r="I79" s="519"/>
      <c r="J79" s="519"/>
      <c r="K79" s="519"/>
      <c r="L79"/>
    </row>
    <row r="80" spans="1:12" ht="15" customHeight="1">
      <c r="A80"/>
      <c r="B80"/>
      <c r="C80" s="519"/>
      <c r="D80" s="519"/>
      <c r="E80" s="519"/>
      <c r="F80" s="519"/>
      <c r="G80" s="519"/>
      <c r="H80" s="519"/>
      <c r="I80" s="519"/>
      <c r="J80" s="519"/>
      <c r="K80" s="519"/>
      <c r="L80"/>
    </row>
    <row r="81" spans="1:13">
      <c r="A81"/>
      <c r="B81"/>
      <c r="C81"/>
      <c r="D81"/>
      <c r="E81"/>
      <c r="F81"/>
      <c r="G81"/>
      <c r="H81"/>
      <c r="I81"/>
      <c r="J81"/>
      <c r="K81"/>
    </row>
    <row r="82" spans="1:13" ht="15" customHeight="1">
      <c r="A82" s="129" t="s">
        <v>112</v>
      </c>
      <c r="B82" s="131"/>
      <c r="C82" s="519" t="s">
        <v>113</v>
      </c>
      <c r="D82" s="519"/>
      <c r="E82" s="519"/>
      <c r="F82" s="519"/>
      <c r="G82" s="519"/>
      <c r="H82" s="519"/>
      <c r="I82" s="519"/>
      <c r="J82" s="519"/>
      <c r="K82" s="519"/>
    </row>
    <row r="83" spans="1:13" ht="15" customHeight="1">
      <c r="A83"/>
      <c r="B83"/>
      <c r="C83" s="519"/>
      <c r="D83" s="519"/>
      <c r="E83" s="519"/>
      <c r="F83" s="519"/>
      <c r="G83" s="519"/>
      <c r="H83" s="519"/>
      <c r="I83" s="519"/>
      <c r="J83" s="519"/>
      <c r="K83" s="519"/>
    </row>
    <row r="84" spans="1:13" ht="36.75" customHeight="1">
      <c r="A84"/>
      <c r="B84"/>
      <c r="C84"/>
      <c r="D84"/>
      <c r="E84"/>
      <c r="F84"/>
      <c r="G84"/>
      <c r="H84"/>
      <c r="I84"/>
      <c r="J84"/>
      <c r="K84"/>
    </row>
    <row r="85" spans="1:13" ht="14.25" customHeight="1">
      <c r="A85" s="132" t="s">
        <v>114</v>
      </c>
      <c r="B85"/>
      <c r="C85"/>
      <c r="D85"/>
      <c r="E85"/>
      <c r="F85"/>
      <c r="G85"/>
      <c r="H85"/>
      <c r="I85"/>
      <c r="J85"/>
      <c r="K85"/>
    </row>
    <row r="86" spans="1:13">
      <c r="A86" s="94" t="s">
        <v>115</v>
      </c>
      <c r="B86" s="94" t="s">
        <v>116</v>
      </c>
      <c r="C86" s="520" t="s">
        <v>1488</v>
      </c>
      <c r="D86" s="520"/>
      <c r="E86" s="520"/>
      <c r="F86" s="520"/>
      <c r="G86" s="520"/>
      <c r="H86" s="520"/>
      <c r="I86" s="520"/>
      <c r="J86" s="520"/>
      <c r="K86" s="520"/>
      <c r="M86" s="82"/>
    </row>
    <row r="87" spans="1:13" ht="14.25" customHeight="1">
      <c r="A87"/>
      <c r="B87" s="133" t="s">
        <v>117</v>
      </c>
      <c r="C87" s="520"/>
      <c r="D87" s="520"/>
      <c r="E87" s="520"/>
      <c r="F87" s="520"/>
      <c r="G87" s="520"/>
      <c r="H87" s="520"/>
      <c r="I87" s="520"/>
      <c r="J87" s="520"/>
      <c r="K87" s="520"/>
      <c r="M87" s="82"/>
    </row>
    <row r="88" spans="1:13">
      <c r="A88"/>
      <c r="B88"/>
      <c r="C88" s="134" t="s">
        <v>118</v>
      </c>
      <c r="D88" s="135"/>
      <c r="E88" s="135"/>
      <c r="F88" s="135"/>
      <c r="G88" s="135"/>
      <c r="H88" s="135"/>
      <c r="I88" s="135"/>
      <c r="J88" s="135"/>
      <c r="K88" s="135"/>
    </row>
    <row r="89" spans="1:13">
      <c r="A89"/>
      <c r="B89"/>
      <c r="C89" s="135"/>
      <c r="D89" s="135"/>
      <c r="E89" s="135"/>
      <c r="F89" s="135"/>
      <c r="G89" s="135"/>
      <c r="H89" s="135"/>
      <c r="I89" s="135"/>
      <c r="J89" s="135"/>
      <c r="K89" s="135"/>
    </row>
    <row r="90" spans="1:13" ht="28.5" customHeight="1">
      <c r="A90" s="94" t="s">
        <v>119</v>
      </c>
      <c r="B90" s="136" t="s">
        <v>120</v>
      </c>
      <c r="C90" s="519" t="s">
        <v>121</v>
      </c>
      <c r="D90" s="519"/>
      <c r="E90" s="519"/>
      <c r="F90" s="519"/>
      <c r="G90" s="519"/>
      <c r="H90" s="519"/>
      <c r="I90" s="519"/>
      <c r="J90" s="519"/>
      <c r="K90" s="519"/>
    </row>
    <row r="91" spans="1:13" ht="28.5" customHeight="1">
      <c r="A91"/>
      <c r="B91"/>
      <c r="C91" s="519"/>
      <c r="D91" s="519"/>
      <c r="E91" s="519"/>
      <c r="F91" s="519"/>
      <c r="G91" s="519"/>
      <c r="H91" s="519"/>
      <c r="I91" s="519"/>
      <c r="J91" s="519"/>
      <c r="K91" s="519"/>
    </row>
    <row r="92" spans="1:13">
      <c r="A92"/>
      <c r="B92"/>
      <c r="C92" s="135"/>
      <c r="D92"/>
      <c r="E92"/>
      <c r="F92"/>
      <c r="G92"/>
      <c r="H92"/>
      <c r="I92"/>
      <c r="J92"/>
      <c r="K92"/>
    </row>
    <row r="93" spans="1:13" ht="15.75">
      <c r="A93" s="132" t="s">
        <v>122</v>
      </c>
      <c r="B93"/>
      <c r="C93"/>
      <c r="D93"/>
      <c r="E93"/>
      <c r="F93"/>
      <c r="G93"/>
      <c r="H93"/>
      <c r="I93"/>
      <c r="J93"/>
      <c r="K93"/>
    </row>
    <row r="94" spans="1:13" ht="15.75">
      <c r="A94" s="132"/>
      <c r="B94" s="94" t="s">
        <v>123</v>
      </c>
      <c r="C94" s="137"/>
      <c r="D94"/>
      <c r="E94"/>
      <c r="F94"/>
      <c r="G94"/>
      <c r="H94"/>
      <c r="I94"/>
      <c r="J94"/>
      <c r="K94"/>
    </row>
    <row r="95" spans="1:13" ht="15.75">
      <c r="A95"/>
      <c r="B95" s="94" t="s">
        <v>124</v>
      </c>
      <c r="C95" s="138">
        <v>43100</v>
      </c>
      <c r="D95" s="137"/>
      <c r="E95" s="139" t="s">
        <v>125</v>
      </c>
      <c r="F95" s="140"/>
      <c r="G95" s="140"/>
      <c r="H95"/>
      <c r="I95"/>
      <c r="J95"/>
      <c r="K95"/>
    </row>
    <row r="96" spans="1:13" ht="30" customHeight="1">
      <c r="A96"/>
      <c r="B96"/>
      <c r="C96"/>
      <c r="D96"/>
      <c r="E96" s="135" t="s">
        <v>126</v>
      </c>
      <c r="F96"/>
      <c r="G96"/>
      <c r="H96"/>
      <c r="I96"/>
      <c r="J96"/>
      <c r="K96"/>
    </row>
    <row r="97" spans="1:11" ht="35.25" customHeight="1">
      <c r="A97"/>
      <c r="B97"/>
      <c r="C97"/>
      <c r="D97"/>
      <c r="E97"/>
      <c r="F97" s="135" t="s">
        <v>127</v>
      </c>
      <c r="G97"/>
      <c r="H97"/>
      <c r="I97"/>
      <c r="J97"/>
      <c r="K97"/>
    </row>
    <row r="98" spans="1:11" ht="35.25" customHeight="1">
      <c r="A98"/>
      <c r="B98"/>
      <c r="C98"/>
      <c r="D98"/>
      <c r="E98"/>
      <c r="F98" s="135" t="s">
        <v>128</v>
      </c>
      <c r="G98"/>
      <c r="H98"/>
      <c r="I98"/>
      <c r="J98"/>
      <c r="K98"/>
    </row>
    <row r="99" spans="1:11">
      <c r="A99"/>
      <c r="B99"/>
      <c r="C99"/>
      <c r="D99"/>
      <c r="E99"/>
      <c r="F99" s="135"/>
      <c r="G99"/>
      <c r="H99"/>
      <c r="I99"/>
      <c r="J99"/>
      <c r="K99"/>
    </row>
    <row r="100" spans="1:11" ht="15.75">
      <c r="A100" s="132" t="s">
        <v>129</v>
      </c>
      <c r="B100"/>
      <c r="C100" s="518"/>
      <c r="D100" s="518"/>
      <c r="E100" s="518"/>
      <c r="F100" s="518"/>
      <c r="G100" s="518"/>
      <c r="H100" s="518"/>
      <c r="I100" s="518"/>
      <c r="J100" s="518"/>
      <c r="K100" s="518"/>
    </row>
    <row r="101" spans="1:11" ht="28.5">
      <c r="A101"/>
      <c r="B101" s="141" t="s">
        <v>130</v>
      </c>
      <c r="C101" s="518"/>
      <c r="D101" s="518"/>
      <c r="E101" s="518"/>
      <c r="F101" s="518"/>
      <c r="G101" s="518" t="s">
        <v>131</v>
      </c>
      <c r="H101" s="518"/>
      <c r="I101" s="518"/>
      <c r="J101" s="518"/>
      <c r="K101" s="518"/>
    </row>
    <row r="102" spans="1:11" ht="29.25" customHeight="1">
      <c r="A102"/>
      <c r="B102"/>
      <c r="C102" s="142"/>
      <c r="D102" s="142"/>
      <c r="E102" s="142"/>
      <c r="F102" s="142"/>
      <c r="G102" s="142"/>
      <c r="H102" s="142"/>
      <c r="I102" s="142"/>
      <c r="J102" s="142"/>
      <c r="K102" s="142"/>
    </row>
    <row r="103" spans="1:11" ht="36.75" customHeight="1">
      <c r="A103"/>
      <c r="B103" s="94" t="s">
        <v>132</v>
      </c>
      <c r="C103" s="517" t="s">
        <v>133</v>
      </c>
      <c r="D103" s="517"/>
      <c r="E103" s="517"/>
      <c r="F103" s="517"/>
      <c r="G103" s="517"/>
      <c r="H103" s="517"/>
      <c r="I103" s="517"/>
      <c r="J103" s="517"/>
      <c r="K103" s="517"/>
    </row>
    <row r="104" spans="1:11" ht="15" customHeight="1">
      <c r="A104"/>
      <c r="B104"/>
      <c r="C104" s="143"/>
      <c r="D104" s="144"/>
      <c r="E104" s="142"/>
      <c r="F104" s="142"/>
      <c r="G104" s="142"/>
      <c r="H104" s="142"/>
      <c r="I104" s="142"/>
      <c r="J104" s="142"/>
      <c r="K104" s="142"/>
    </row>
    <row r="105" spans="1:11" ht="15" customHeight="1">
      <c r="A105"/>
      <c r="B105"/>
      <c r="C105" s="517" t="s">
        <v>134</v>
      </c>
      <c r="D105" s="517"/>
      <c r="E105" s="517"/>
      <c r="F105" s="517"/>
      <c r="G105" s="517"/>
      <c r="H105" s="517"/>
      <c r="I105" s="517"/>
      <c r="J105" s="517"/>
      <c r="K105" s="517"/>
    </row>
    <row r="106" spans="1:11" ht="15" customHeight="1">
      <c r="A106"/>
      <c r="B106"/>
      <c r="C106" s="145"/>
      <c r="D106" s="145"/>
      <c r="E106" s="145"/>
      <c r="F106" s="145"/>
      <c r="G106" s="145"/>
      <c r="H106" s="145"/>
      <c r="I106" s="145"/>
      <c r="J106" s="145"/>
      <c r="K106" s="145"/>
    </row>
    <row r="107" spans="1:11" ht="15" customHeight="1">
      <c r="A107"/>
      <c r="B107"/>
      <c r="C107" s="516" t="s">
        <v>135</v>
      </c>
      <c r="D107" s="516"/>
      <c r="E107" s="516"/>
      <c r="F107" s="516"/>
      <c r="G107" s="516"/>
      <c r="H107" s="516"/>
      <c r="I107" s="516"/>
      <c r="J107" s="516"/>
      <c r="K107" s="516"/>
    </row>
    <row r="108" spans="1:11" ht="15" customHeight="1">
      <c r="A108"/>
      <c r="B108"/>
      <c r="C108" s="143"/>
      <c r="D108"/>
      <c r="E108"/>
      <c r="F108"/>
      <c r="G108"/>
      <c r="H108"/>
      <c r="I108"/>
      <c r="J108"/>
      <c r="K108"/>
    </row>
    <row r="109" spans="1:11" ht="15" customHeight="1">
      <c r="A109"/>
      <c r="B109"/>
      <c r="C109" s="517" t="s">
        <v>136</v>
      </c>
      <c r="D109" s="517"/>
      <c r="E109" s="517"/>
      <c r="F109" s="517"/>
      <c r="G109" s="517"/>
      <c r="H109" s="517"/>
      <c r="I109" s="517"/>
      <c r="J109" s="517"/>
      <c r="K109" s="517"/>
    </row>
    <row r="110" spans="1:11" ht="15" customHeight="1">
      <c r="A110"/>
      <c r="B110"/>
      <c r="C110" s="516" t="s">
        <v>135</v>
      </c>
      <c r="D110" s="516"/>
      <c r="E110" s="516"/>
      <c r="F110" s="516"/>
      <c r="G110" s="516"/>
      <c r="H110" s="516"/>
      <c r="I110" s="516"/>
      <c r="J110" s="516"/>
      <c r="K110" s="516"/>
    </row>
    <row r="111" spans="1:11" ht="15" customHeight="1">
      <c r="A111"/>
      <c r="B111"/>
      <c r="C111" s="143"/>
      <c r="D111" s="142"/>
      <c r="E111" s="142"/>
      <c r="F111" s="142"/>
      <c r="G111" s="142"/>
      <c r="H111" s="142"/>
      <c r="I111" s="142"/>
      <c r="J111" s="142"/>
      <c r="K111" s="142"/>
    </row>
    <row r="112" spans="1:11" ht="15.75">
      <c r="A112" s="132" t="s">
        <v>137</v>
      </c>
      <c r="B112"/>
      <c r="C112"/>
      <c r="D112"/>
      <c r="E112"/>
      <c r="F112"/>
      <c r="G112"/>
      <c r="H112"/>
      <c r="I112"/>
      <c r="J112"/>
      <c r="K112"/>
    </row>
    <row r="113" spans="1:11" ht="15" customHeight="1">
      <c r="A113"/>
      <c r="B113" s="133" t="s">
        <v>138</v>
      </c>
      <c r="C113" s="517" t="s">
        <v>139</v>
      </c>
      <c r="D113" s="517"/>
      <c r="E113" s="517"/>
      <c r="F113" s="517"/>
      <c r="G113" s="517"/>
      <c r="H113" s="517"/>
      <c r="I113" s="517"/>
      <c r="J113" s="517"/>
      <c r="K113" s="517"/>
    </row>
    <row r="114" spans="1:11" ht="15" customHeight="1">
      <c r="A114"/>
      <c r="B114"/>
      <c r="C114"/>
      <c r="D114"/>
      <c r="E114"/>
      <c r="F114"/>
      <c r="G114"/>
      <c r="H114"/>
      <c r="I114"/>
      <c r="J114"/>
      <c r="K114"/>
    </row>
    <row r="115" spans="1:11" ht="15" customHeight="1">
      <c r="A115"/>
      <c r="B115"/>
      <c r="C115" s="517" t="s">
        <v>140</v>
      </c>
      <c r="D115" s="517"/>
      <c r="E115" s="517"/>
      <c r="F115" s="517"/>
      <c r="G115" s="517"/>
      <c r="H115" s="517"/>
      <c r="I115" s="517"/>
      <c r="J115" s="517"/>
      <c r="K115" s="517"/>
    </row>
    <row r="116" spans="1:11" ht="15.75" customHeight="1">
      <c r="A116" s="94"/>
      <c r="B116" s="94"/>
      <c r="C116" s="94"/>
      <c r="D116" s="146"/>
      <c r="E116" s="146"/>
      <c r="F116" s="146"/>
      <c r="G116" s="135"/>
      <c r="H116" s="94"/>
      <c r="I116" s="94"/>
      <c r="J116" s="94"/>
      <c r="K116" s="94"/>
    </row>
    <row r="117" spans="1:11">
      <c r="A117"/>
      <c r="B117"/>
      <c r="C117"/>
      <c r="D117" s="147"/>
      <c r="E117"/>
      <c r="F117"/>
      <c r="G117"/>
      <c r="H117"/>
      <c r="I117"/>
      <c r="J117"/>
      <c r="K117"/>
    </row>
    <row r="118" spans="1:11" ht="15.75" customHeight="1">
      <c r="A118" s="130" t="s">
        <v>141</v>
      </c>
      <c r="B118" s="133"/>
      <c r="C118" s="517" t="s">
        <v>142</v>
      </c>
      <c r="D118" s="517"/>
      <c r="E118" s="517"/>
      <c r="F118" s="517"/>
      <c r="G118" s="517"/>
      <c r="H118" s="517"/>
      <c r="I118" s="517"/>
      <c r="J118" s="517"/>
      <c r="K118" s="517"/>
    </row>
    <row r="119" spans="1:11" ht="15.75" customHeight="1">
      <c r="A119" s="132"/>
      <c r="B119"/>
      <c r="C119" s="148"/>
      <c r="D119"/>
      <c r="E119"/>
      <c r="F119"/>
      <c r="G119"/>
      <c r="H119"/>
      <c r="I119"/>
      <c r="J119"/>
      <c r="K119"/>
    </row>
    <row r="120" spans="1:11">
      <c r="A120" s="94"/>
      <c r="B120" s="94"/>
      <c r="C120" s="135"/>
      <c r="D120" s="94"/>
      <c r="E120" s="94"/>
      <c r="F120" s="94"/>
      <c r="G120" s="94"/>
      <c r="H120" s="94"/>
      <c r="I120" s="94"/>
      <c r="J120" s="94"/>
      <c r="K120" s="94"/>
    </row>
    <row r="121" spans="1:11">
      <c r="A121" s="94"/>
      <c r="B121" s="94"/>
      <c r="C121" s="135"/>
      <c r="D121" s="94"/>
      <c r="E121" s="94"/>
      <c r="F121" s="149"/>
      <c r="G121" s="94"/>
      <c r="H121" s="94"/>
      <c r="I121" s="94"/>
      <c r="J121" s="94"/>
      <c r="K121" s="94"/>
    </row>
    <row r="122" spans="1:11">
      <c r="A122" s="94"/>
      <c r="B122" s="94"/>
      <c r="C122" s="94"/>
      <c r="D122" s="94"/>
      <c r="E122" s="94"/>
      <c r="F122" s="94"/>
      <c r="G122" s="94"/>
      <c r="H122" s="94"/>
      <c r="I122" s="94"/>
      <c r="J122" s="94"/>
      <c r="K122" s="94"/>
    </row>
    <row r="123" spans="1:11" ht="18">
      <c r="A123"/>
      <c r="B123" s="150" t="s">
        <v>143</v>
      </c>
      <c r="C123"/>
      <c r="D123"/>
      <c r="E123"/>
      <c r="F123"/>
      <c r="G123"/>
      <c r="H123"/>
      <c r="I123"/>
      <c r="J123"/>
      <c r="K123"/>
    </row>
    <row r="124" spans="1:11" ht="15.75">
      <c r="A124"/>
      <c r="B124"/>
      <c r="C124" s="148" t="s">
        <v>144</v>
      </c>
      <c r="D124"/>
      <c r="E124"/>
      <c r="F124"/>
      <c r="G124"/>
      <c r="H124"/>
      <c r="I124"/>
      <c r="J124"/>
      <c r="K124"/>
    </row>
    <row r="125" spans="1:11" ht="15.75">
      <c r="A125" s="94"/>
      <c r="B125" s="94"/>
      <c r="C125" s="148"/>
      <c r="D125" s="94"/>
      <c r="E125" s="94"/>
      <c r="F125" s="94"/>
      <c r="G125" s="94"/>
      <c r="H125" s="94"/>
      <c r="I125" s="94"/>
      <c r="J125" s="94"/>
      <c r="K125" s="94"/>
    </row>
    <row r="126" spans="1:11" ht="15.75">
      <c r="A126"/>
      <c r="B126"/>
      <c r="C126" s="132" t="s">
        <v>145</v>
      </c>
      <c r="D126" s="90"/>
      <c r="E126" s="90"/>
      <c r="F126" s="90"/>
      <c r="G126" s="90"/>
      <c r="H126" s="90"/>
      <c r="I126" s="90"/>
      <c r="J126" s="90"/>
      <c r="K126"/>
    </row>
    <row r="127" spans="1:11" ht="15.75">
      <c r="A127"/>
      <c r="B127"/>
      <c r="C127" s="132" t="s">
        <v>146</v>
      </c>
      <c r="D127" s="90"/>
      <c r="E127" s="90"/>
      <c r="F127" s="90"/>
      <c r="G127" s="90"/>
      <c r="H127" s="90"/>
      <c r="I127" s="90"/>
      <c r="J127" s="90"/>
      <c r="K127"/>
    </row>
    <row r="128" spans="1:11" ht="15.75">
      <c r="A128"/>
      <c r="B128"/>
      <c r="C128" s="132" t="s">
        <v>147</v>
      </c>
      <c r="D128" s="90"/>
      <c r="E128" s="90"/>
      <c r="F128" s="90"/>
      <c r="G128" s="90"/>
      <c r="H128" s="90"/>
      <c r="I128" s="90"/>
      <c r="J128" s="90"/>
      <c r="K128"/>
    </row>
    <row r="129" spans="1:29">
      <c r="A129"/>
      <c r="B129"/>
      <c r="C129"/>
      <c r="D129"/>
      <c r="E129"/>
      <c r="F129"/>
      <c r="G129" s="94" t="s">
        <v>148</v>
      </c>
      <c r="H129"/>
      <c r="I129"/>
      <c r="J129"/>
      <c r="K129"/>
    </row>
    <row r="130" spans="1:29" ht="15.75">
      <c r="A130" s="94"/>
      <c r="B130" s="94"/>
      <c r="C130" s="148"/>
      <c r="D130" s="94"/>
      <c r="E130" s="94"/>
      <c r="F130" s="94"/>
      <c r="G130" s="94"/>
      <c r="H130" s="94"/>
      <c r="I130" s="94"/>
      <c r="J130" s="94"/>
      <c r="K130" s="94"/>
    </row>
    <row r="131" spans="1:29">
      <c r="A131" s="94"/>
      <c r="B131" s="94"/>
      <c r="C131" s="94"/>
      <c r="D131" s="94"/>
      <c r="E131" s="94"/>
      <c r="F131" s="94"/>
      <c r="G131" s="94"/>
      <c r="H131" s="94"/>
      <c r="I131" s="94"/>
      <c r="J131" s="94"/>
      <c r="K131" s="94"/>
    </row>
    <row r="132" spans="1:29">
      <c r="A132" s="94"/>
      <c r="B132" s="94"/>
      <c r="C132" s="94"/>
      <c r="D132" s="94"/>
      <c r="E132" s="94"/>
      <c r="F132" s="94"/>
      <c r="G132" s="94"/>
      <c r="H132" s="94"/>
      <c r="I132" s="94"/>
      <c r="J132" s="94"/>
      <c r="K132" s="94"/>
    </row>
    <row r="133" spans="1:29">
      <c r="A133" s="94"/>
      <c r="B133" s="94"/>
      <c r="C133" s="94"/>
      <c r="D133" s="94"/>
      <c r="E133" s="94"/>
      <c r="F133" s="94"/>
      <c r="G133" s="94"/>
      <c r="H133" s="94"/>
      <c r="I133" s="94"/>
      <c r="J133" s="94"/>
      <c r="K133" s="94"/>
    </row>
    <row r="134" spans="1:29">
      <c r="A134" s="94"/>
      <c r="B134" s="94"/>
      <c r="C134" s="94"/>
      <c r="D134" s="94"/>
      <c r="E134" s="94"/>
      <c r="F134" s="94"/>
      <c r="G134" s="94"/>
      <c r="H134" s="94"/>
      <c r="I134" s="94"/>
      <c r="J134" s="94"/>
      <c r="K134" s="94"/>
    </row>
    <row r="135" spans="1:29">
      <c r="A135" s="94"/>
      <c r="B135" s="102"/>
      <c r="C135" s="135"/>
      <c r="D135" s="94"/>
      <c r="E135" s="94"/>
      <c r="F135" s="94"/>
      <c r="G135" s="94"/>
      <c r="H135" s="94"/>
      <c r="I135" s="94"/>
      <c r="J135" s="94"/>
      <c r="K135" s="94"/>
    </row>
    <row r="136" spans="1:29">
      <c r="A136" s="94"/>
      <c r="B136" s="94"/>
      <c r="C136" s="135"/>
      <c r="D136" s="94"/>
      <c r="E136" s="94"/>
      <c r="F136" s="94"/>
      <c r="G136" s="94"/>
      <c r="H136" s="94"/>
      <c r="I136" s="94"/>
      <c r="J136" s="94"/>
      <c r="K136" s="94"/>
    </row>
    <row r="137" spans="1:29">
      <c r="A137" s="94"/>
      <c r="B137" s="102"/>
      <c r="C137" s="135"/>
      <c r="D137" s="94"/>
      <c r="E137" s="94"/>
      <c r="F137" s="94"/>
      <c r="G137" s="94"/>
      <c r="H137" s="94"/>
      <c r="I137" s="94"/>
      <c r="J137" s="94"/>
      <c r="K137" s="94"/>
    </row>
    <row r="138" spans="1:29" ht="15.75">
      <c r="A138" s="94"/>
      <c r="B138" s="102"/>
      <c r="C138" s="148"/>
      <c r="D138" s="94"/>
      <c r="E138" s="94"/>
      <c r="F138" s="94"/>
      <c r="G138" s="94"/>
      <c r="H138" s="94"/>
      <c r="I138" s="94"/>
      <c r="J138" s="94"/>
      <c r="K138" s="94"/>
      <c r="AC138" s="62" t="str">
        <f>LEFT(A94,9)</f>
        <v/>
      </c>
    </row>
    <row r="139" spans="1:29" ht="15.75">
      <c r="A139" s="94"/>
      <c r="B139" s="94"/>
      <c r="C139" s="148"/>
      <c r="D139" s="94"/>
      <c r="E139" s="94"/>
      <c r="F139" s="94"/>
      <c r="G139" s="94"/>
      <c r="H139" s="94"/>
      <c r="I139" s="94"/>
      <c r="J139" s="94"/>
      <c r="K139" s="94"/>
      <c r="AC139" s="62" t="str">
        <f>RIGHT(AC138,1)</f>
        <v/>
      </c>
    </row>
    <row r="140" spans="1:29" ht="15.75">
      <c r="A140" s="94"/>
      <c r="B140" s="102"/>
      <c r="C140" s="148"/>
      <c r="D140" s="94"/>
      <c r="E140" s="94"/>
      <c r="F140" s="94"/>
      <c r="G140" s="94"/>
      <c r="H140" s="94"/>
      <c r="I140" s="94"/>
      <c r="J140" s="94"/>
      <c r="K140" s="94"/>
    </row>
    <row r="141" spans="1:29" ht="15.75">
      <c r="A141" s="94"/>
      <c r="B141" s="94"/>
      <c r="C141" s="148"/>
      <c r="D141" s="94"/>
      <c r="E141" s="94"/>
      <c r="F141" s="94"/>
      <c r="G141" s="94"/>
      <c r="H141" s="94"/>
      <c r="I141" s="94"/>
      <c r="J141" s="94"/>
      <c r="K141" s="94"/>
    </row>
    <row r="142" spans="1:29" ht="15.75">
      <c r="A142" s="94"/>
      <c r="B142" s="148"/>
      <c r="C142" s="148"/>
      <c r="D142" s="148"/>
      <c r="E142" s="148"/>
      <c r="F142" s="148"/>
      <c r="G142" s="94"/>
      <c r="H142" s="94"/>
      <c r="I142" s="94"/>
      <c r="J142" s="94"/>
      <c r="K142" s="94"/>
    </row>
    <row r="143" spans="1:29" ht="15.75">
      <c r="A143" s="94"/>
      <c r="B143" s="148"/>
      <c r="C143" s="148"/>
      <c r="D143" s="148"/>
      <c r="E143" s="148"/>
      <c r="F143" s="148"/>
      <c r="G143" s="148"/>
      <c r="H143" s="148"/>
      <c r="I143" s="148"/>
      <c r="J143" s="148"/>
      <c r="K143" s="148"/>
      <c r="L143" s="148"/>
    </row>
    <row r="144" spans="1:29" ht="15.75">
      <c r="A144" s="94"/>
      <c r="B144" s="148"/>
      <c r="C144" s="148"/>
      <c r="D144" s="148"/>
      <c r="E144" s="148"/>
      <c r="F144" s="148"/>
      <c r="G144" s="148"/>
      <c r="H144" s="148"/>
      <c r="I144" s="148"/>
      <c r="J144" s="148"/>
      <c r="K144" s="148"/>
      <c r="L144" s="148"/>
      <c r="AC144" s="114" t="s">
        <v>149</v>
      </c>
    </row>
    <row r="145" spans="1:30" ht="15.75">
      <c r="A145" s="94"/>
      <c r="B145" s="148"/>
      <c r="C145" s="148"/>
      <c r="D145" s="148"/>
      <c r="E145" s="148"/>
      <c r="F145" s="148"/>
      <c r="G145" s="148"/>
      <c r="H145" s="148"/>
      <c r="I145" s="148"/>
      <c r="J145" s="148"/>
      <c r="K145" s="148"/>
      <c r="L145" s="148"/>
      <c r="AC145" s="114" t="s">
        <v>150</v>
      </c>
      <c r="AD145" s="151" t="e">
        <f>SUM('1. Tableau surfaces'!#REF!)-SUMPRODUCT(('1. Tableau surfaces'!$A$16:$A$214="PLS")*('1. Tableau surfaces'!#REF!))</f>
        <v>#REF!</v>
      </c>
    </row>
    <row r="146" spans="1:30" s="114" customFormat="1">
      <c r="A146" s="102"/>
      <c r="B146" s="148"/>
      <c r="C146" s="148"/>
      <c r="D146" s="148"/>
      <c r="E146" s="148"/>
      <c r="F146" s="148"/>
      <c r="G146" s="148"/>
      <c r="H146" s="148"/>
      <c r="I146" s="148"/>
      <c r="J146" s="148"/>
      <c r="K146" s="148"/>
      <c r="L146" s="148"/>
      <c r="M146" s="117"/>
      <c r="N146" s="117"/>
      <c r="O146" s="117"/>
      <c r="P146" s="117"/>
      <c r="Q146" s="117"/>
      <c r="R146" s="117"/>
      <c r="S146" s="117"/>
      <c r="T146" s="117"/>
      <c r="AC146" s="114" t="s">
        <v>151</v>
      </c>
      <c r="AD146" s="114" t="e">
        <f>SUMPRODUCT(('1. Tableau surfaces'!$A$16:$A$214="PLUS DC")*('1. Tableau surfaces'!#REF!))+SUMPRODUCT(('1. Tableau surfaces'!$A$16:$A$214="PLUS ANRU")*('1. Tableau surfaces'!#REF!))</f>
        <v>#REF!</v>
      </c>
    </row>
    <row r="147" spans="1:30" s="114" customFormat="1">
      <c r="A147" s="102"/>
      <c r="B147" s="148"/>
      <c r="C147" s="148"/>
      <c r="D147" s="148"/>
      <c r="E147" s="148"/>
      <c r="F147" s="148"/>
      <c r="G147" s="148"/>
      <c r="H147" s="148"/>
      <c r="I147" s="148"/>
      <c r="J147" s="148"/>
      <c r="K147" s="148"/>
      <c r="L147" s="148"/>
      <c r="M147" s="117"/>
      <c r="N147" s="117"/>
      <c r="O147" s="117"/>
      <c r="P147" s="117"/>
      <c r="Q147" s="117"/>
      <c r="R147" s="117"/>
      <c r="S147" s="117"/>
      <c r="T147" s="117"/>
      <c r="AC147" s="114" t="s">
        <v>152</v>
      </c>
      <c r="AD147" s="152" t="e">
        <f>AD145-AD146</f>
        <v>#REF!</v>
      </c>
    </row>
    <row r="148" spans="1:30" ht="15.75">
      <c r="A148" s="94"/>
      <c r="B148" s="148"/>
      <c r="C148" s="148"/>
      <c r="D148" s="148"/>
      <c r="E148" s="148"/>
      <c r="F148" s="148"/>
      <c r="G148" s="148"/>
      <c r="H148" s="148"/>
      <c r="I148" s="148"/>
      <c r="J148" s="148"/>
      <c r="K148" s="148"/>
      <c r="L148" s="148"/>
      <c r="AC148" s="62" t="s">
        <v>153</v>
      </c>
      <c r="AD148" s="62" t="e">
        <f>COUNTA('1. Tableau surfaces'!#REF!)-SUMPRODUCT(('1. Tableau surfaces'!$A$16:$A$214="PLS")*('1. Tableau surfaces'!#REF!&gt;0))</f>
        <v>#REF!</v>
      </c>
    </row>
    <row r="149" spans="1:30" ht="15.75">
      <c r="A149" s="94"/>
      <c r="B149" s="148"/>
      <c r="C149" s="148"/>
      <c r="D149" s="148"/>
      <c r="E149" s="148"/>
      <c r="F149" s="148"/>
      <c r="G149" s="148"/>
      <c r="H149" s="148"/>
      <c r="I149" s="148"/>
      <c r="J149" s="148"/>
      <c r="K149" s="148"/>
      <c r="L149" s="148"/>
      <c r="AC149" s="62" t="s">
        <v>154</v>
      </c>
      <c r="AD149" s="62" t="e">
        <f>COUNTA('1. Tableau surfaces'!#REF!)-SUMPRODUCT(('1. Tableau surfaces'!$A$16:$A$214="PLS")*('1. Tableau surfaces'!#REF!&gt;0))</f>
        <v>#REF!</v>
      </c>
    </row>
    <row r="150" spans="1:30" ht="15.75">
      <c r="A150" s="94"/>
      <c r="B150" s="148"/>
      <c r="C150" s="148"/>
      <c r="D150" s="148"/>
      <c r="E150" s="148"/>
      <c r="F150" s="148"/>
      <c r="G150" s="148"/>
      <c r="H150" s="148"/>
      <c r="I150" s="148"/>
      <c r="J150" s="148"/>
      <c r="K150" s="148"/>
      <c r="L150" s="148"/>
    </row>
    <row r="151" spans="1:30" ht="15.75">
      <c r="A151" s="94"/>
      <c r="B151" s="148"/>
      <c r="C151" s="148"/>
      <c r="D151" s="148"/>
      <c r="E151" s="148"/>
      <c r="F151" s="148"/>
      <c r="G151" s="148"/>
      <c r="H151" s="148"/>
      <c r="I151" s="148"/>
      <c r="J151" s="148"/>
      <c r="K151" s="148"/>
      <c r="L151" s="148"/>
      <c r="AC151" s="62" t="s">
        <v>155</v>
      </c>
      <c r="AD151" s="62" t="e">
        <f>COUNTA('1. Tableau surfaces'!#REF!)-SUMPRODUCT(('1. Tableau surfaces'!$A$16:$A$214="PLS")*('1. Tableau surfaces'!#REF!&gt;0))</f>
        <v>#REF!</v>
      </c>
    </row>
    <row r="152" spans="1:30" ht="15.75">
      <c r="A152" s="94"/>
      <c r="B152" s="148"/>
      <c r="C152" s="148"/>
      <c r="D152" s="148"/>
      <c r="E152" s="148"/>
      <c r="F152" s="148"/>
      <c r="G152" s="148"/>
      <c r="H152" s="148"/>
      <c r="I152" s="148"/>
      <c r="J152" s="148"/>
      <c r="K152" s="148"/>
      <c r="L152" s="148"/>
    </row>
    <row r="153" spans="1:30" ht="15.75">
      <c r="A153" s="94"/>
      <c r="B153" s="148"/>
      <c r="C153" s="148"/>
      <c r="D153" s="148"/>
      <c r="E153" s="148"/>
      <c r="F153" s="148"/>
      <c r="G153" s="148"/>
      <c r="H153" s="148"/>
      <c r="I153" s="148"/>
      <c r="J153" s="148"/>
      <c r="K153" s="148"/>
      <c r="L153" s="148"/>
    </row>
    <row r="154" spans="1:30" ht="15.75">
      <c r="A154" s="94"/>
      <c r="B154" s="148"/>
      <c r="C154" s="148"/>
      <c r="D154" s="148"/>
      <c r="E154" s="148"/>
      <c r="F154" s="148"/>
      <c r="G154" s="148"/>
      <c r="H154" s="148"/>
      <c r="I154" s="148"/>
      <c r="J154" s="148"/>
      <c r="K154" s="148"/>
      <c r="L154" s="148"/>
    </row>
    <row r="155" spans="1:30" ht="15.75">
      <c r="A155" s="94"/>
      <c r="B155" s="148"/>
      <c r="C155" s="148"/>
      <c r="D155" s="148"/>
      <c r="E155" s="148"/>
      <c r="F155" s="148"/>
      <c r="G155" s="148"/>
      <c r="H155" s="148"/>
      <c r="I155" s="148"/>
      <c r="J155" s="148"/>
      <c r="K155" s="148"/>
      <c r="L155" s="148"/>
    </row>
    <row r="156" spans="1:30" ht="15.75">
      <c r="A156" s="94"/>
      <c r="B156" s="148"/>
      <c r="C156" s="148"/>
      <c r="D156" s="148"/>
      <c r="E156" s="148"/>
      <c r="F156" s="148"/>
      <c r="G156" s="148"/>
      <c r="H156" s="148"/>
      <c r="I156" s="148"/>
      <c r="J156" s="148"/>
      <c r="K156" s="148"/>
      <c r="L156" s="148"/>
    </row>
    <row r="157" spans="1:30" ht="15.75">
      <c r="A157" s="94"/>
      <c r="B157" s="148"/>
      <c r="C157" s="148"/>
      <c r="D157" s="148"/>
      <c r="E157" s="148"/>
      <c r="F157" s="148"/>
      <c r="G157" s="148"/>
      <c r="H157" s="148"/>
      <c r="I157" s="148"/>
      <c r="J157" s="148"/>
      <c r="K157" s="148"/>
      <c r="L157" s="148"/>
    </row>
    <row r="158" spans="1:30" ht="15.75">
      <c r="A158" s="94"/>
      <c r="B158" s="148"/>
      <c r="C158" s="148"/>
      <c r="D158" s="148"/>
      <c r="E158" s="148"/>
      <c r="F158" s="148"/>
      <c r="G158" s="148"/>
      <c r="H158" s="148"/>
      <c r="I158" s="148"/>
      <c r="J158" s="148"/>
      <c r="K158" s="148"/>
      <c r="L158" s="148"/>
    </row>
    <row r="159" spans="1:30" ht="15.75">
      <c r="A159" s="94"/>
      <c r="B159" s="148"/>
      <c r="C159" s="148"/>
      <c r="D159" s="148"/>
      <c r="E159" s="148"/>
      <c r="F159" s="148"/>
      <c r="G159" s="148"/>
      <c r="H159" s="148"/>
      <c r="I159" s="148"/>
      <c r="J159" s="148"/>
      <c r="K159" s="148"/>
      <c r="L159" s="148"/>
    </row>
    <row r="160" spans="1:30" ht="15.75">
      <c r="A160" s="94"/>
      <c r="B160" s="148"/>
      <c r="C160" s="148"/>
      <c r="D160" s="148"/>
      <c r="E160" s="148"/>
      <c r="F160" s="148"/>
      <c r="G160" s="148"/>
      <c r="H160" s="148"/>
      <c r="I160" s="148"/>
      <c r="J160" s="148"/>
      <c r="K160" s="148"/>
      <c r="L160" s="148"/>
    </row>
    <row r="161" spans="1:12" ht="15.75">
      <c r="A161" s="94"/>
      <c r="B161" s="148"/>
      <c r="C161" s="148"/>
      <c r="D161" s="148"/>
      <c r="E161" s="148"/>
      <c r="F161" s="148"/>
      <c r="G161" s="148"/>
      <c r="H161" s="148"/>
      <c r="I161" s="148"/>
      <c r="J161" s="148"/>
      <c r="K161" s="148"/>
      <c r="L161" s="148"/>
    </row>
    <row r="162" spans="1:12" ht="15.75">
      <c r="A162" s="94"/>
      <c r="B162" s="148"/>
      <c r="C162" s="148"/>
      <c r="D162" s="148"/>
      <c r="E162" s="148"/>
      <c r="F162" s="148"/>
      <c r="G162" s="148"/>
      <c r="H162" s="148"/>
      <c r="I162" s="148"/>
      <c r="J162" s="148"/>
      <c r="K162" s="148"/>
      <c r="L162" s="148"/>
    </row>
    <row r="163" spans="1:12" ht="27.75" customHeight="1">
      <c r="A163" s="94"/>
      <c r="B163" s="148"/>
      <c r="C163" s="148"/>
      <c r="D163" s="148"/>
      <c r="E163" s="148"/>
      <c r="F163" s="148"/>
      <c r="G163" s="148"/>
      <c r="H163" s="148"/>
      <c r="I163" s="148"/>
      <c r="J163" s="148"/>
      <c r="K163" s="148"/>
      <c r="L163" s="148"/>
    </row>
    <row r="164" spans="1:12" ht="39" customHeight="1">
      <c r="B164" s="148"/>
      <c r="C164" s="148"/>
      <c r="D164" s="148"/>
      <c r="E164" s="148"/>
      <c r="F164" s="148"/>
      <c r="G164" s="148"/>
      <c r="H164" s="148"/>
      <c r="I164" s="148"/>
      <c r="J164" s="148"/>
      <c r="K164" s="148"/>
      <c r="L164" s="148"/>
    </row>
    <row r="165" spans="1:12" ht="15.75">
      <c r="B165" s="148"/>
      <c r="C165" s="148"/>
      <c r="D165" s="148"/>
      <c r="E165" s="148"/>
      <c r="F165" s="148"/>
      <c r="G165" s="148"/>
      <c r="H165" s="148"/>
      <c r="I165" s="148"/>
      <c r="J165" s="148"/>
      <c r="K165" s="148"/>
      <c r="L165" s="148"/>
    </row>
    <row r="166" spans="1:12" ht="15.75">
      <c r="B166" s="148"/>
      <c r="C166" s="148"/>
      <c r="D166" s="148"/>
      <c r="E166" s="148"/>
      <c r="F166" s="148"/>
      <c r="G166" s="148"/>
      <c r="H166" s="148"/>
      <c r="I166" s="148"/>
      <c r="J166" s="148"/>
      <c r="K166" s="148"/>
      <c r="L166" s="148"/>
    </row>
    <row r="167" spans="1:12" ht="15.75">
      <c r="A167" s="103"/>
      <c r="B167" s="148"/>
      <c r="C167" s="148"/>
      <c r="D167" s="148"/>
      <c r="E167" s="148"/>
      <c r="F167" s="148"/>
      <c r="G167" s="148"/>
      <c r="H167" s="148"/>
      <c r="I167" s="148"/>
      <c r="J167" s="148"/>
      <c r="K167" s="148"/>
      <c r="L167" s="148"/>
    </row>
    <row r="168" spans="1:12" ht="15.75" customHeight="1">
      <c r="B168" s="148"/>
      <c r="C168" s="148"/>
      <c r="D168" s="148"/>
      <c r="E168" s="148"/>
      <c r="F168" s="148"/>
      <c r="G168" s="148"/>
      <c r="H168" s="148"/>
      <c r="I168" s="148"/>
      <c r="J168" s="148"/>
      <c r="K168" s="148"/>
      <c r="L168" s="148"/>
    </row>
    <row r="169" spans="1:12" ht="15.75">
      <c r="B169" s="148"/>
      <c r="C169" s="148"/>
      <c r="D169" s="148"/>
      <c r="E169" s="148"/>
      <c r="F169" s="148"/>
      <c r="G169" s="148"/>
      <c r="H169" s="148"/>
      <c r="I169" s="148"/>
      <c r="J169" s="148"/>
      <c r="K169" s="148"/>
      <c r="L169" s="148"/>
    </row>
    <row r="170" spans="1:12" ht="15.75">
      <c r="B170" s="148"/>
      <c r="C170" s="148"/>
      <c r="D170" s="148"/>
      <c r="E170" s="148"/>
      <c r="F170" s="148"/>
      <c r="G170" s="148"/>
      <c r="H170" s="148"/>
      <c r="I170" s="148"/>
      <c r="J170" s="148"/>
      <c r="K170" s="148"/>
      <c r="L170" s="148"/>
    </row>
    <row r="171" spans="1:12" ht="15.75">
      <c r="B171" s="148"/>
      <c r="C171" s="148"/>
      <c r="D171" s="148"/>
      <c r="E171" s="148"/>
      <c r="F171" s="148"/>
      <c r="G171" s="148"/>
      <c r="H171" s="148"/>
      <c r="I171" s="148"/>
      <c r="J171" s="148"/>
      <c r="K171" s="148"/>
      <c r="L171" s="148"/>
    </row>
    <row r="172" spans="1:12" ht="15.75">
      <c r="B172" s="148"/>
      <c r="C172" s="148"/>
      <c r="D172" s="148"/>
      <c r="E172" s="148"/>
      <c r="F172" s="148"/>
      <c r="G172" s="148"/>
      <c r="H172" s="148"/>
      <c r="I172" s="148"/>
      <c r="J172" s="148"/>
      <c r="K172" s="148"/>
      <c r="L172" s="148"/>
    </row>
    <row r="173" spans="1:12" ht="15.75">
      <c r="A173" s="103"/>
      <c r="B173" s="148"/>
      <c r="C173" s="148"/>
      <c r="D173" s="148"/>
      <c r="E173" s="148"/>
      <c r="F173" s="148"/>
      <c r="G173" s="148"/>
      <c r="H173" s="148"/>
      <c r="I173" s="148"/>
      <c r="J173" s="148"/>
      <c r="K173" s="148"/>
      <c r="L173" s="148"/>
    </row>
    <row r="174" spans="1:12" ht="15.75">
      <c r="B174" s="148"/>
      <c r="C174" s="148"/>
      <c r="D174" s="148"/>
      <c r="E174" s="148"/>
      <c r="F174" s="148"/>
      <c r="G174" s="148"/>
      <c r="H174" s="148"/>
      <c r="I174" s="148"/>
      <c r="J174" s="148"/>
      <c r="K174" s="148"/>
      <c r="L174" s="148"/>
    </row>
    <row r="175" spans="1:12" ht="15.75">
      <c r="B175" s="148"/>
      <c r="C175" s="148"/>
      <c r="D175" s="148"/>
      <c r="E175" s="148"/>
      <c r="F175" s="148"/>
      <c r="G175" s="148"/>
      <c r="H175" s="148"/>
      <c r="I175" s="148"/>
      <c r="J175" s="148"/>
      <c r="K175" s="148"/>
      <c r="L175" s="148"/>
    </row>
    <row r="176" spans="1:12" ht="15.75">
      <c r="B176" s="148"/>
      <c r="C176" s="148"/>
      <c r="D176" s="148"/>
      <c r="E176" s="148"/>
      <c r="F176" s="148"/>
      <c r="G176" s="148"/>
      <c r="H176" s="148"/>
      <c r="I176" s="148"/>
      <c r="J176" s="148"/>
      <c r="K176" s="148"/>
      <c r="L176" s="148"/>
    </row>
    <row r="177" spans="1:12" ht="15.75">
      <c r="B177" s="148"/>
      <c r="C177" s="148"/>
      <c r="D177" s="148"/>
      <c r="E177" s="148"/>
      <c r="F177" s="148"/>
      <c r="G177" s="148"/>
      <c r="H177" s="148"/>
      <c r="I177" s="148"/>
      <c r="J177" s="148"/>
      <c r="K177" s="148"/>
      <c r="L177" s="148"/>
    </row>
    <row r="178" spans="1:12" ht="15.75">
      <c r="B178" s="148"/>
      <c r="C178" s="148"/>
      <c r="D178" s="148"/>
      <c r="E178" s="148"/>
      <c r="F178" s="148"/>
      <c r="G178" s="148"/>
      <c r="H178" s="148"/>
      <c r="I178" s="148"/>
      <c r="J178" s="148"/>
      <c r="K178" s="148"/>
      <c r="L178" s="148"/>
    </row>
    <row r="179" spans="1:12" ht="15.75">
      <c r="B179" s="148"/>
      <c r="C179" s="148"/>
      <c r="D179" s="148"/>
      <c r="E179" s="148"/>
      <c r="F179" s="148"/>
      <c r="G179" s="148"/>
      <c r="H179" s="148"/>
      <c r="I179" s="148"/>
      <c r="J179" s="148"/>
      <c r="K179" s="148"/>
      <c r="L179" s="148"/>
    </row>
    <row r="180" spans="1:12" ht="15.75">
      <c r="A180" s="103"/>
      <c r="B180" s="148"/>
      <c r="C180" s="148"/>
      <c r="D180" s="148"/>
      <c r="E180" s="148"/>
      <c r="F180" s="148"/>
      <c r="G180" s="148"/>
      <c r="H180" s="148"/>
      <c r="I180" s="148"/>
      <c r="J180" s="148"/>
      <c r="K180" s="148"/>
      <c r="L180" s="148"/>
    </row>
    <row r="181" spans="1:12" ht="15.75">
      <c r="B181" s="148"/>
      <c r="C181" s="148"/>
      <c r="D181" s="148"/>
      <c r="E181" s="148"/>
      <c r="F181" s="148"/>
      <c r="G181" s="148"/>
      <c r="H181" s="148"/>
      <c r="I181" s="148"/>
      <c r="J181" s="148"/>
      <c r="K181" s="148"/>
      <c r="L181" s="148"/>
    </row>
    <row r="182" spans="1:12" ht="15.75" customHeight="1">
      <c r="B182" s="148"/>
      <c r="C182" s="148"/>
      <c r="D182" s="148"/>
      <c r="E182" s="148"/>
      <c r="F182" s="148"/>
      <c r="G182" s="148"/>
      <c r="H182" s="148"/>
      <c r="I182" s="148"/>
      <c r="J182" s="148"/>
      <c r="K182" s="148"/>
    </row>
    <row r="183" spans="1:12" ht="15.75">
      <c r="B183" s="148"/>
      <c r="C183" s="148"/>
      <c r="D183" s="148"/>
      <c r="E183" s="148"/>
      <c r="F183" s="148"/>
      <c r="G183" s="148"/>
      <c r="H183" s="148"/>
      <c r="I183" s="148"/>
      <c r="J183" s="148"/>
      <c r="K183" s="148"/>
    </row>
    <row r="184" spans="1:12" ht="15.75">
      <c r="B184" s="148"/>
      <c r="C184" s="148"/>
      <c r="D184" s="148"/>
      <c r="E184" s="148"/>
      <c r="F184" s="148"/>
      <c r="G184" s="148"/>
      <c r="H184" s="148"/>
      <c r="I184" s="148"/>
      <c r="J184" s="148"/>
      <c r="K184" s="148"/>
    </row>
    <row r="185" spans="1:12" ht="15.75">
      <c r="A185" s="103"/>
      <c r="B185" s="148"/>
      <c r="C185" s="148"/>
      <c r="D185" s="148"/>
      <c r="E185" s="148"/>
      <c r="F185" s="148"/>
      <c r="G185" s="148"/>
      <c r="H185" s="148"/>
      <c r="I185" s="148"/>
      <c r="J185" s="148"/>
      <c r="K185" s="148"/>
    </row>
    <row r="186" spans="1:12" ht="15.75">
      <c r="B186" s="148"/>
      <c r="C186" s="148"/>
      <c r="D186" s="148"/>
      <c r="E186" s="148"/>
      <c r="F186" s="148"/>
      <c r="G186" s="148"/>
      <c r="H186" s="148"/>
      <c r="I186" s="148"/>
      <c r="J186" s="148"/>
      <c r="K186" s="148"/>
    </row>
    <row r="187" spans="1:12" ht="15.75">
      <c r="B187" s="148"/>
      <c r="C187" s="148"/>
      <c r="D187" s="148"/>
      <c r="E187" s="148"/>
      <c r="F187" s="148"/>
      <c r="G187" s="148"/>
      <c r="H187" s="148"/>
      <c r="I187" s="148"/>
      <c r="J187" s="148"/>
      <c r="K187" s="148"/>
    </row>
    <row r="188" spans="1:12" ht="15.75">
      <c r="B188" s="148"/>
      <c r="C188" s="148"/>
      <c r="D188" s="148"/>
      <c r="E188" s="148"/>
      <c r="F188" s="148"/>
      <c r="G188" s="148"/>
      <c r="H188" s="148"/>
      <c r="I188" s="148"/>
      <c r="J188" s="148"/>
      <c r="K188" s="148"/>
    </row>
    <row r="189" spans="1:12" ht="15.75">
      <c r="B189" s="148"/>
      <c r="C189" s="148"/>
      <c r="D189" s="148"/>
      <c r="E189" s="148"/>
      <c r="F189" s="148"/>
      <c r="G189" s="148"/>
      <c r="H189" s="148"/>
      <c r="I189" s="148"/>
      <c r="J189" s="148"/>
      <c r="K189" s="148"/>
    </row>
    <row r="190" spans="1:12" ht="15.75">
      <c r="B190" s="148"/>
      <c r="C190" s="148"/>
      <c r="D190" s="148"/>
      <c r="E190" s="148"/>
      <c r="F190" s="148"/>
      <c r="G190" s="148"/>
      <c r="H190" s="148"/>
      <c r="I190" s="148"/>
      <c r="J190" s="148"/>
      <c r="K190" s="148"/>
    </row>
    <row r="191" spans="1:12" ht="15.75">
      <c r="B191" s="148"/>
      <c r="C191" s="148"/>
      <c r="D191" s="148"/>
      <c r="E191" s="148"/>
      <c r="F191" s="148"/>
      <c r="G191" s="148"/>
      <c r="H191" s="148"/>
      <c r="I191" s="148"/>
      <c r="J191" s="148"/>
      <c r="K191" s="148"/>
    </row>
    <row r="192" spans="1:12" ht="15.75">
      <c r="A192" s="103"/>
      <c r="B192" s="148"/>
      <c r="C192" s="148"/>
      <c r="D192" s="148"/>
      <c r="E192" s="148"/>
      <c r="F192" s="148"/>
      <c r="G192" s="148"/>
      <c r="H192" s="148"/>
      <c r="I192" s="148"/>
      <c r="J192" s="148"/>
      <c r="K192" s="148"/>
    </row>
    <row r="193" spans="2:11" ht="15.75">
      <c r="B193" s="148"/>
      <c r="C193" s="148"/>
      <c r="D193" s="148"/>
      <c r="E193" s="148"/>
      <c r="F193" s="148"/>
      <c r="G193" s="148"/>
      <c r="H193" s="148"/>
      <c r="I193" s="148"/>
      <c r="J193" s="148"/>
      <c r="K193" s="148"/>
    </row>
    <row r="194" spans="2:11" ht="15.75">
      <c r="B194" s="148"/>
      <c r="C194" s="148"/>
      <c r="D194" s="148"/>
      <c r="E194" s="148"/>
      <c r="F194" s="148"/>
      <c r="G194" s="148"/>
      <c r="H194" s="148"/>
      <c r="I194" s="148"/>
      <c r="J194" s="148"/>
      <c r="K194" s="148"/>
    </row>
    <row r="195" spans="2:11" ht="15.75">
      <c r="B195" s="148"/>
      <c r="C195" s="148"/>
      <c r="D195" s="148"/>
      <c r="E195" s="148"/>
      <c r="F195" s="148"/>
      <c r="G195" s="148"/>
      <c r="H195" s="148"/>
      <c r="I195" s="148"/>
      <c r="J195" s="148"/>
      <c r="K195" s="148"/>
    </row>
    <row r="196" spans="2:11" ht="15.75">
      <c r="B196" s="148"/>
      <c r="C196" s="148"/>
      <c r="D196" s="148"/>
      <c r="E196" s="148"/>
      <c r="F196" s="148"/>
      <c r="G196" s="148"/>
      <c r="H196" s="148"/>
      <c r="I196" s="148"/>
      <c r="J196" s="148"/>
      <c r="K196" s="148"/>
    </row>
    <row r="197" spans="2:11" ht="15.75">
      <c r="B197" s="148"/>
      <c r="C197" s="148"/>
      <c r="D197" s="148"/>
      <c r="E197" s="148"/>
      <c r="F197" s="148"/>
      <c r="G197" s="148"/>
      <c r="H197" s="148"/>
      <c r="I197" s="148"/>
      <c r="J197" s="148"/>
      <c r="K197" s="148"/>
    </row>
    <row r="198" spans="2:11" ht="15.75">
      <c r="B198" s="148"/>
      <c r="C198" s="148"/>
      <c r="D198" s="148"/>
      <c r="E198" s="148"/>
      <c r="F198" s="148"/>
      <c r="G198" s="148"/>
      <c r="H198" s="148"/>
      <c r="I198" s="148"/>
      <c r="J198" s="148"/>
      <c r="K198" s="148"/>
    </row>
    <row r="199" spans="2:11" ht="15.75">
      <c r="B199" s="148"/>
      <c r="C199" s="148"/>
      <c r="D199" s="148"/>
      <c r="E199" s="148"/>
      <c r="F199" s="148"/>
      <c r="G199" s="148"/>
      <c r="H199" s="148"/>
      <c r="I199" s="148"/>
      <c r="J199" s="148"/>
      <c r="K199" s="148"/>
    </row>
    <row r="200" spans="2:11" ht="15.75">
      <c r="B200" s="148"/>
      <c r="C200" s="148"/>
      <c r="D200" s="148"/>
      <c r="E200" s="148"/>
      <c r="F200" s="148"/>
      <c r="G200" s="148"/>
      <c r="H200" s="148"/>
      <c r="I200" s="148"/>
      <c r="J200" s="148"/>
      <c r="K200" s="148"/>
    </row>
    <row r="201" spans="2:11" ht="15.75">
      <c r="B201" s="148"/>
      <c r="C201" s="148"/>
      <c r="D201" s="148"/>
      <c r="E201" s="148"/>
      <c r="F201" s="148"/>
      <c r="G201" s="148"/>
      <c r="H201" s="148"/>
      <c r="I201" s="148"/>
      <c r="J201" s="148"/>
      <c r="K201" s="148"/>
    </row>
    <row r="202" spans="2:11" ht="15.75">
      <c r="B202" s="148"/>
      <c r="C202" s="148"/>
      <c r="D202" s="148"/>
      <c r="E202" s="148"/>
      <c r="F202" s="148"/>
      <c r="G202" s="148"/>
      <c r="H202" s="148"/>
      <c r="I202" s="148"/>
      <c r="J202" s="148"/>
      <c r="K202" s="148"/>
    </row>
    <row r="203" spans="2:11" ht="15.75">
      <c r="B203" s="148"/>
      <c r="C203" s="148"/>
      <c r="D203" s="148"/>
      <c r="E203" s="148"/>
      <c r="F203" s="148"/>
      <c r="G203" s="148"/>
      <c r="H203" s="148"/>
      <c r="I203" s="148"/>
      <c r="J203" s="148"/>
      <c r="K203" s="148"/>
    </row>
    <row r="204" spans="2:11" ht="15.75">
      <c r="B204" s="148"/>
      <c r="C204" s="148"/>
      <c r="D204" s="148"/>
      <c r="E204" s="148"/>
      <c r="F204" s="148"/>
      <c r="G204" s="148"/>
      <c r="H204" s="148"/>
      <c r="I204" s="148"/>
      <c r="J204" s="148"/>
      <c r="K204" s="148"/>
    </row>
    <row r="205" spans="2:11" ht="15.75">
      <c r="B205" s="148"/>
      <c r="C205" s="148"/>
      <c r="D205" s="148"/>
      <c r="E205" s="148"/>
      <c r="F205" s="148"/>
      <c r="G205" s="148"/>
      <c r="H205" s="148"/>
      <c r="I205" s="148"/>
      <c r="J205" s="148"/>
      <c r="K205" s="148"/>
    </row>
    <row r="206" spans="2:11" ht="15.75">
      <c r="B206" s="94"/>
      <c r="C206" s="148"/>
      <c r="D206" s="94"/>
      <c r="E206" s="94"/>
      <c r="F206" s="94"/>
      <c r="G206" s="148"/>
      <c r="H206" s="148"/>
      <c r="I206" s="148"/>
      <c r="J206" s="148"/>
      <c r="K206" s="148"/>
    </row>
    <row r="207" spans="2:11">
      <c r="B207" s="94"/>
      <c r="C207" s="94"/>
      <c r="D207" s="94"/>
      <c r="E207" s="94"/>
      <c r="F207" s="94"/>
      <c r="G207" s="94"/>
      <c r="H207" s="94"/>
      <c r="I207" s="94"/>
      <c r="J207" s="94"/>
      <c r="K207" s="94"/>
    </row>
    <row r="208" spans="2:11">
      <c r="B208" s="94"/>
      <c r="C208" s="94"/>
      <c r="D208" s="94"/>
      <c r="E208" s="94"/>
      <c r="F208" s="94"/>
      <c r="G208" s="94"/>
      <c r="H208" s="94"/>
      <c r="I208" s="94"/>
      <c r="J208" s="94"/>
      <c r="K208" s="94"/>
    </row>
    <row r="209" spans="1:12">
      <c r="B209" s="94"/>
      <c r="C209" s="94"/>
      <c r="D209" s="94"/>
      <c r="E209" s="94"/>
      <c r="F209" s="94"/>
      <c r="G209" s="94"/>
      <c r="H209" s="94"/>
      <c r="I209" s="94"/>
      <c r="J209" s="94"/>
      <c r="K209" s="94"/>
    </row>
    <row r="210" spans="1:12">
      <c r="B210" s="102"/>
      <c r="C210" s="135"/>
      <c r="D210" s="94"/>
      <c r="E210" s="94"/>
      <c r="F210" s="94"/>
      <c r="G210" s="94"/>
      <c r="H210" s="94"/>
      <c r="I210" s="94"/>
      <c r="J210" s="94"/>
      <c r="K210" s="94"/>
    </row>
    <row r="211" spans="1:12">
      <c r="B211" s="94"/>
      <c r="C211" s="135"/>
      <c r="D211" s="94"/>
      <c r="E211" s="94"/>
      <c r="F211" s="94"/>
      <c r="G211" s="94"/>
      <c r="H211" s="94"/>
      <c r="I211" s="94"/>
      <c r="J211" s="94"/>
      <c r="K211" s="94"/>
    </row>
    <row r="212" spans="1:12">
      <c r="B212" s="102"/>
      <c r="C212" s="135"/>
      <c r="D212" s="94"/>
      <c r="E212" s="94"/>
      <c r="F212" s="94"/>
      <c r="G212" s="94"/>
      <c r="H212" s="94"/>
      <c r="I212" s="94"/>
      <c r="J212" s="94"/>
      <c r="K212" s="94"/>
    </row>
    <row r="213" spans="1:12" ht="15.75">
      <c r="B213" s="102"/>
      <c r="C213" s="148"/>
      <c r="D213" s="94"/>
      <c r="E213" s="94"/>
      <c r="F213" s="94"/>
      <c r="G213" s="94"/>
      <c r="H213" s="94"/>
      <c r="I213" s="94"/>
      <c r="J213" s="94"/>
      <c r="K213" s="94"/>
    </row>
    <row r="214" spans="1:12" ht="15.75">
      <c r="B214" s="94"/>
      <c r="C214" s="148"/>
      <c r="D214" s="94"/>
      <c r="E214" s="94"/>
      <c r="F214" s="94"/>
      <c r="G214" s="94"/>
      <c r="H214" s="94"/>
      <c r="I214" s="94"/>
      <c r="J214" s="94"/>
      <c r="K214" s="94"/>
    </row>
    <row r="215" spans="1:12" ht="15.75">
      <c r="B215" s="102"/>
      <c r="C215" s="148"/>
      <c r="D215" s="94"/>
      <c r="E215" s="94"/>
      <c r="F215" s="94"/>
      <c r="G215" s="94"/>
      <c r="H215" s="94"/>
      <c r="I215" s="94"/>
      <c r="J215" s="94"/>
      <c r="K215" s="94"/>
    </row>
    <row r="216" spans="1:12" ht="15.75">
      <c r="B216" s="94"/>
      <c r="C216" s="148"/>
      <c r="D216" s="94"/>
      <c r="E216" s="94"/>
      <c r="F216" s="94"/>
      <c r="G216" s="94"/>
      <c r="H216" s="94"/>
      <c r="I216" s="94"/>
      <c r="J216" s="94"/>
      <c r="K216" s="94"/>
    </row>
    <row r="217" spans="1:12" ht="15.75">
      <c r="B217" s="94"/>
      <c r="C217" s="148"/>
      <c r="D217" s="94"/>
      <c r="E217" s="94"/>
      <c r="F217" s="94"/>
      <c r="G217" s="94"/>
      <c r="H217" s="94"/>
      <c r="I217" s="94"/>
      <c r="J217" s="94"/>
      <c r="K217" s="94"/>
    </row>
    <row r="218" spans="1:12" ht="15.75">
      <c r="B218" s="94"/>
      <c r="C218" s="148"/>
      <c r="D218" s="94"/>
      <c r="E218" s="94"/>
      <c r="F218" s="94"/>
      <c r="G218" s="94"/>
      <c r="H218" s="94"/>
      <c r="I218" s="94"/>
      <c r="J218" s="94"/>
      <c r="K218" s="94"/>
    </row>
    <row r="219" spans="1:12" ht="15.75" customHeight="1">
      <c r="A219" s="103"/>
      <c r="B219" s="94"/>
      <c r="C219" s="148"/>
      <c r="D219" s="94"/>
      <c r="E219" s="94"/>
      <c r="F219" s="94"/>
      <c r="G219" s="94"/>
      <c r="H219" s="94"/>
      <c r="I219" s="94"/>
      <c r="J219" s="94"/>
      <c r="K219" s="94"/>
    </row>
    <row r="220" spans="1:12">
      <c r="B220" s="102"/>
      <c r="C220" s="153"/>
      <c r="D220" s="102"/>
      <c r="E220" s="102"/>
      <c r="F220" s="102"/>
      <c r="G220" s="94"/>
      <c r="H220" s="94"/>
      <c r="I220" s="94"/>
      <c r="J220" s="94"/>
      <c r="K220" s="94"/>
    </row>
    <row r="221" spans="1:12">
      <c r="B221" s="102"/>
      <c r="C221" s="153"/>
      <c r="D221" s="102"/>
      <c r="E221" s="102"/>
      <c r="F221" s="102"/>
      <c r="G221" s="102"/>
      <c r="H221" s="102"/>
      <c r="I221" s="102"/>
      <c r="J221" s="102"/>
      <c r="K221" s="154"/>
    </row>
    <row r="222" spans="1:12" ht="15.75">
      <c r="B222" s="94"/>
      <c r="C222" s="148"/>
      <c r="D222" s="94"/>
      <c r="E222" s="148"/>
      <c r="F222" s="148"/>
      <c r="G222" s="102"/>
      <c r="H222" s="102"/>
      <c r="I222" s="102"/>
      <c r="J222" s="102"/>
      <c r="K222" s="154"/>
    </row>
    <row r="223" spans="1:12" ht="15.75">
      <c r="B223" s="94"/>
      <c r="C223" s="94"/>
      <c r="D223" s="94"/>
      <c r="E223" s="148"/>
      <c r="F223" s="148"/>
      <c r="G223" s="148"/>
      <c r="H223" s="148"/>
      <c r="I223" s="148"/>
      <c r="J223" s="148"/>
      <c r="K223" s="148"/>
      <c r="L223" s="148"/>
    </row>
    <row r="224" spans="1:12" ht="15.75">
      <c r="B224" s="94"/>
      <c r="C224" s="94"/>
      <c r="D224" s="94"/>
      <c r="E224" s="148"/>
      <c r="F224" s="148"/>
      <c r="G224" s="148"/>
      <c r="H224" s="148"/>
      <c r="I224" s="148"/>
      <c r="J224" s="148"/>
      <c r="K224" s="148"/>
      <c r="L224" s="148"/>
    </row>
    <row r="225" spans="1:30" ht="15.75">
      <c r="B225" s="102"/>
      <c r="C225" s="155"/>
      <c r="E225" s="148"/>
      <c r="F225" s="148"/>
      <c r="G225" s="148"/>
      <c r="H225" s="148"/>
      <c r="I225" s="148"/>
      <c r="J225" s="148"/>
      <c r="K225" s="148"/>
      <c r="L225" s="148"/>
      <c r="AC225" s="114" t="s">
        <v>44</v>
      </c>
    </row>
    <row r="226" spans="1:30" ht="15.75">
      <c r="B226" s="94"/>
      <c r="C226" s="148"/>
      <c r="D226" s="94"/>
      <c r="E226" s="148"/>
      <c r="F226" s="148"/>
      <c r="G226" s="148"/>
      <c r="H226" s="148"/>
      <c r="I226" s="148"/>
      <c r="J226" s="148"/>
      <c r="K226" s="148"/>
      <c r="L226" s="148"/>
      <c r="AC226" s="114" t="s">
        <v>156</v>
      </c>
      <c r="AD226" s="151" t="e">
        <f>SUMPRODUCT(('1. Tableau surfaces'!$A$16:$A$214="PLS")*('1. Tableau surfaces'!#REF!))</f>
        <v>#REF!</v>
      </c>
    </row>
    <row r="227" spans="1:30" ht="15.75">
      <c r="B227" s="94"/>
      <c r="C227" s="148"/>
      <c r="D227" s="94"/>
      <c r="E227" s="148"/>
      <c r="F227" s="148"/>
      <c r="G227" s="148"/>
      <c r="H227" s="148"/>
      <c r="I227" s="148"/>
      <c r="J227" s="148"/>
      <c r="K227" s="148"/>
      <c r="L227" s="148"/>
      <c r="AC227" s="62" t="s">
        <v>153</v>
      </c>
      <c r="AD227" s="62" t="e">
        <f>SUMPRODUCT(('1. Tableau surfaces'!$A$16:$A$214="PLS")*('1. Tableau surfaces'!#REF!&gt;0))</f>
        <v>#REF!</v>
      </c>
    </row>
    <row r="228" spans="1:30" ht="15.75">
      <c r="B228" s="94"/>
      <c r="C228" s="148"/>
      <c r="D228" s="94"/>
      <c r="E228" s="148"/>
      <c r="F228" s="148"/>
      <c r="G228" s="148"/>
      <c r="H228" s="148"/>
      <c r="I228" s="148"/>
      <c r="J228" s="148"/>
      <c r="K228" s="148"/>
      <c r="L228" s="148"/>
      <c r="AC228" s="62" t="s">
        <v>154</v>
      </c>
      <c r="AD228" s="62" t="e">
        <f>SUMPRODUCT(('1. Tableau surfaces'!$A$16:$A$214="PLS")*('1. Tableau surfaces'!#REF!&gt;0))</f>
        <v>#REF!</v>
      </c>
    </row>
    <row r="229" spans="1:30" s="63" customFormat="1">
      <c r="A229" s="62"/>
      <c r="B229" s="94"/>
      <c r="C229" s="148"/>
      <c r="D229" s="94"/>
      <c r="E229" s="148"/>
      <c r="F229" s="148"/>
      <c r="G229" s="148"/>
      <c r="H229" s="148"/>
      <c r="I229" s="148"/>
      <c r="J229" s="148"/>
      <c r="K229" s="148"/>
      <c r="L229" s="148"/>
      <c r="AC229" s="62" t="s">
        <v>155</v>
      </c>
      <c r="AD229" s="62" t="e">
        <f>SUMPRODUCT(('1. Tableau surfaces'!$A$16:$A$214="PLS")*('1. Tableau surfaces'!#REF!&gt;0))</f>
        <v>#REF!</v>
      </c>
    </row>
    <row r="230" spans="1:30" s="63" customFormat="1">
      <c r="A230" s="62"/>
      <c r="B230" s="94"/>
      <c r="C230" s="148"/>
      <c r="D230" s="94"/>
      <c r="E230" s="148"/>
      <c r="F230" s="148"/>
      <c r="G230" s="148"/>
      <c r="H230" s="148"/>
      <c r="I230" s="148"/>
      <c r="J230" s="148"/>
      <c r="K230" s="148"/>
      <c r="L230" s="148"/>
    </row>
    <row r="231" spans="1:30" s="63" customFormat="1">
      <c r="A231" s="62"/>
      <c r="B231" s="94"/>
      <c r="C231" s="148"/>
      <c r="D231" s="94"/>
      <c r="E231" s="148"/>
      <c r="F231" s="148"/>
      <c r="G231" s="148"/>
      <c r="H231" s="148"/>
      <c r="I231" s="148"/>
      <c r="J231" s="148"/>
      <c r="K231" s="148"/>
      <c r="L231" s="148"/>
    </row>
    <row r="232" spans="1:30" s="63" customFormat="1">
      <c r="A232" s="62"/>
      <c r="B232" s="94"/>
      <c r="C232" s="94"/>
      <c r="D232" s="94"/>
      <c r="E232" s="148"/>
      <c r="F232" s="148"/>
      <c r="G232" s="148"/>
      <c r="H232" s="148"/>
      <c r="I232" s="148"/>
      <c r="J232" s="148"/>
      <c r="K232" s="148"/>
      <c r="L232" s="148"/>
    </row>
    <row r="233" spans="1:30" s="63" customFormat="1" ht="15.75">
      <c r="A233" s="62"/>
      <c r="B233" s="94"/>
      <c r="C233" s="132"/>
      <c r="D233" s="90"/>
      <c r="E233" s="148"/>
      <c r="F233" s="148"/>
      <c r="G233" s="148"/>
      <c r="H233" s="148"/>
      <c r="I233" s="148"/>
      <c r="J233" s="148"/>
      <c r="K233" s="148"/>
      <c r="L233" s="148"/>
    </row>
    <row r="234" spans="1:30" s="63" customFormat="1" ht="15.75">
      <c r="A234" s="62"/>
      <c r="B234" s="94"/>
      <c r="C234" s="132"/>
      <c r="D234" s="90"/>
      <c r="E234" s="148"/>
      <c r="F234" s="148"/>
      <c r="G234" s="148"/>
      <c r="H234" s="148"/>
      <c r="I234" s="148"/>
      <c r="J234" s="148"/>
      <c r="K234" s="148"/>
      <c r="L234" s="148"/>
    </row>
    <row r="235" spans="1:30" s="63" customFormat="1" ht="15.75">
      <c r="A235" s="62"/>
      <c r="B235" s="94"/>
      <c r="C235" s="132"/>
      <c r="D235" s="90"/>
      <c r="E235" s="148"/>
      <c r="F235" s="148"/>
      <c r="G235" s="148"/>
      <c r="H235" s="148"/>
      <c r="I235" s="148"/>
      <c r="J235" s="148"/>
      <c r="K235" s="148"/>
      <c r="L235" s="148"/>
    </row>
    <row r="236" spans="1:30" s="63" customFormat="1">
      <c r="A236" s="62"/>
      <c r="B236" s="94"/>
      <c r="C236" s="94"/>
      <c r="D236" s="94"/>
      <c r="E236" s="148"/>
      <c r="F236" s="148"/>
      <c r="G236" s="148"/>
      <c r="H236" s="148"/>
      <c r="I236" s="148"/>
      <c r="J236" s="148"/>
      <c r="K236" s="148"/>
      <c r="L236" s="148"/>
    </row>
    <row r="237" spans="1:30" s="63" customFormat="1">
      <c r="A237" s="62"/>
      <c r="B237" s="62"/>
      <c r="C237" s="62"/>
      <c r="D237" s="62"/>
      <c r="E237" s="148"/>
      <c r="F237" s="148"/>
      <c r="G237" s="148"/>
      <c r="H237" s="148"/>
      <c r="I237" s="148"/>
      <c r="J237" s="148"/>
      <c r="K237" s="148"/>
      <c r="L237" s="148"/>
    </row>
    <row r="238" spans="1:30" s="63" customFormat="1">
      <c r="A238" s="62"/>
      <c r="B238" s="62"/>
      <c r="C238" s="62"/>
      <c r="D238" s="62"/>
      <c r="E238" s="148"/>
      <c r="F238" s="148"/>
      <c r="G238" s="148"/>
      <c r="H238" s="148"/>
      <c r="I238" s="148"/>
      <c r="J238" s="148"/>
      <c r="K238" s="148"/>
      <c r="L238" s="148"/>
    </row>
    <row r="239" spans="1:30" s="63" customFormat="1">
      <c r="A239" s="62"/>
      <c r="B239" s="62"/>
      <c r="C239" s="62"/>
      <c r="D239" s="62"/>
      <c r="E239" s="148"/>
      <c r="F239" s="148"/>
      <c r="G239" s="148"/>
      <c r="H239" s="148"/>
      <c r="I239" s="148"/>
      <c r="J239" s="148"/>
      <c r="K239" s="148"/>
      <c r="L239" s="148"/>
    </row>
    <row r="240" spans="1:30" s="63" customFormat="1">
      <c r="A240" s="62"/>
      <c r="G240" s="148"/>
      <c r="H240" s="148"/>
      <c r="I240" s="148"/>
      <c r="J240" s="148"/>
      <c r="K240" s="148"/>
      <c r="L240" s="148"/>
    </row>
    <row r="241" s="63" customFormat="1" ht="14.25"/>
    <row r="242" s="63" customFormat="1" ht="14.25"/>
    <row r="243" s="63" customFormat="1" ht="14.25"/>
    <row r="244" s="63" customFormat="1" ht="14.25"/>
    <row r="245" s="63" customFormat="1" ht="14.25"/>
    <row r="246" s="63" customFormat="1" ht="14.25"/>
    <row r="247" s="63" customFormat="1" ht="14.25"/>
    <row r="248" s="63" customFormat="1" ht="14.25"/>
    <row r="249" s="63" customFormat="1" ht="14.25"/>
    <row r="250" s="63" customFormat="1" ht="14.25"/>
    <row r="251" s="63" customFormat="1" ht="14.25"/>
    <row r="252" s="63" customFormat="1" ht="14.25"/>
    <row r="253" s="63" customFormat="1" ht="14.25"/>
    <row r="254" s="63" customFormat="1" ht="14.25"/>
    <row r="255" s="63" customFormat="1" ht="14.25"/>
    <row r="256" s="63" customFormat="1" ht="14.25"/>
    <row r="257" s="63" customFormat="1" ht="14.25"/>
    <row r="258" s="63" customFormat="1" ht="14.25"/>
    <row r="259" s="63" customFormat="1" ht="14.25"/>
    <row r="260" s="63" customFormat="1" ht="14.25"/>
    <row r="261" s="63" customFormat="1" ht="14.25"/>
    <row r="262" s="63" customFormat="1" ht="14.25"/>
    <row r="263" s="63" customFormat="1" ht="14.25"/>
    <row r="264" s="63" customFormat="1" ht="14.25"/>
    <row r="265" s="63" customFormat="1" ht="14.25"/>
    <row r="266" s="63" customFormat="1" ht="14.25"/>
    <row r="267" s="63" customFormat="1" ht="14.25"/>
    <row r="268" s="63" customFormat="1" ht="14.25"/>
    <row r="269" s="63" customFormat="1" ht="14.25"/>
    <row r="270" s="63" customFormat="1" ht="14.25"/>
    <row r="271" s="63" customFormat="1" ht="14.25"/>
    <row r="272" s="63" customFormat="1" ht="14.25"/>
    <row r="273" spans="2:6" s="63" customFormat="1" ht="14.25"/>
    <row r="274" spans="2:6" s="63" customFormat="1" ht="14.25"/>
    <row r="275" spans="2:6" s="63" customFormat="1" ht="14.25"/>
    <row r="276" spans="2:6" s="63" customFormat="1" ht="14.25"/>
    <row r="277" spans="2:6" s="63" customFormat="1" ht="14.25"/>
    <row r="278" spans="2:6" s="63" customFormat="1" ht="14.25"/>
    <row r="279" spans="2:6" s="63" customFormat="1" ht="14.25"/>
    <row r="280" spans="2:6" s="63" customFormat="1" ht="14.25"/>
    <row r="281" spans="2:6" s="63" customFormat="1" ht="14.25">
      <c r="B281" s="62"/>
      <c r="C281" s="62"/>
      <c r="D281" s="62"/>
      <c r="E281" s="62"/>
      <c r="F281" s="62"/>
    </row>
  </sheetData>
  <sheetProtection algorithmName="SHA-512" hashValue="J0GnzpRRkeQQ7tPKk9TJ7tOv+mR3FEgkQAL/QRQo8DbO/PE+H8ECSu7fZ6k5H4RaycwkKq7eskRWP7VRV7kheg==" saltValue="HmwGagUO6jgseqw0JqcTpA==" spinCount="100000" sheet="1" formatCells="0" formatColumns="0" formatRows="0" sort="0" autoFilter="0"/>
  <mergeCells count="64">
    <mergeCell ref="D15:L15"/>
    <mergeCell ref="B1:J1"/>
    <mergeCell ref="B10:C10"/>
    <mergeCell ref="B8:L8"/>
    <mergeCell ref="D10:L10"/>
    <mergeCell ref="D11:L11"/>
    <mergeCell ref="D12:L12"/>
    <mergeCell ref="D13:L13"/>
    <mergeCell ref="D14:L14"/>
    <mergeCell ref="D16:L16"/>
    <mergeCell ref="D17:J17"/>
    <mergeCell ref="C23:D23"/>
    <mergeCell ref="E23:F23"/>
    <mergeCell ref="G23:H23"/>
    <mergeCell ref="C24:D24"/>
    <mergeCell ref="E24:F24"/>
    <mergeCell ref="G24:H24"/>
    <mergeCell ref="C28:F28"/>
    <mergeCell ref="G28:H28"/>
    <mergeCell ref="C25:D25"/>
    <mergeCell ref="E25:F25"/>
    <mergeCell ref="G25:H25"/>
    <mergeCell ref="C31:H31"/>
    <mergeCell ref="B32:H32"/>
    <mergeCell ref="C33:D33"/>
    <mergeCell ref="E33:F33"/>
    <mergeCell ref="G33:H33"/>
    <mergeCell ref="C34:D34"/>
    <mergeCell ref="E34:F34"/>
    <mergeCell ref="G34:H34"/>
    <mergeCell ref="C35:D35"/>
    <mergeCell ref="E35:F35"/>
    <mergeCell ref="G35:H35"/>
    <mergeCell ref="C36:D36"/>
    <mergeCell ref="E36:F36"/>
    <mergeCell ref="G36:H36"/>
    <mergeCell ref="C37:D37"/>
    <mergeCell ref="E37:F37"/>
    <mergeCell ref="G37:H37"/>
    <mergeCell ref="C38:D38"/>
    <mergeCell ref="E38:F38"/>
    <mergeCell ref="G38:H38"/>
    <mergeCell ref="C39:D39"/>
    <mergeCell ref="E39:F39"/>
    <mergeCell ref="G39:H39"/>
    <mergeCell ref="C45:D45"/>
    <mergeCell ref="E45:F45"/>
    <mergeCell ref="G45:H45"/>
    <mergeCell ref="J45:K45"/>
    <mergeCell ref="D55:K55"/>
    <mergeCell ref="C76:K77"/>
    <mergeCell ref="C79:K80"/>
    <mergeCell ref="C82:K83"/>
    <mergeCell ref="C86:K87"/>
    <mergeCell ref="C90:K91"/>
    <mergeCell ref="C110:K110"/>
    <mergeCell ref="C113:K113"/>
    <mergeCell ref="C115:K115"/>
    <mergeCell ref="C118:K118"/>
    <mergeCell ref="C100:K101"/>
    <mergeCell ref="C103:K103"/>
    <mergeCell ref="C105:K105"/>
    <mergeCell ref="C107:K107"/>
    <mergeCell ref="C109:K109"/>
  </mergeCells>
  <dataValidations count="6">
    <dataValidation type="list" showInputMessage="1" showErrorMessage="1" sqref="K30" xr:uid="{00000000-0002-0000-0400-000001000000}">
      <formula1>$O$33:$O$33</formula1>
      <formula2>0</formula2>
    </dataValidation>
    <dataValidation type="list" showInputMessage="1" showErrorMessage="1" sqref="L30" xr:uid="{00000000-0002-0000-0400-000002000000}">
      <formula1>#REF!</formula1>
      <formula2>0</formula2>
    </dataValidation>
    <dataValidation allowBlank="1" showInputMessage="1" showErrorMessage="1" prompt="uniquement pour les AA ou le conventionnement sans travaux" sqref="F121 F194" xr:uid="{00000000-0002-0000-0400-000003000000}">
      <formula1>0</formula1>
      <formula2>0</formula2>
    </dataValidation>
    <dataValidation allowBlank="1" showInputMessage="1" showErrorMessage="1" prompt="saisir le n° de convention uniquement si stade = avenant" sqref="J6" xr:uid="{00000000-0002-0000-0400-000004000000}">
      <formula1>0</formula1>
      <formula2>0</formula2>
    </dataValidation>
    <dataValidation type="list" allowBlank="1" showInputMessage="1" showErrorMessage="1" sqref="O23 N24:N26" xr:uid="{00000000-0002-0000-0400-000005000000}">
      <formula1>'3. Fiche prépa conv APL_RS'!Lm_zone_PLUS</formula1>
      <formula2>0</formula2>
    </dataValidation>
    <dataValidation type="list" allowBlank="1" showInputMessage="1" showErrorMessage="1" sqref="D17:J17" xr:uid="{00000000-0002-0000-0400-000006000000}">
      <formula1>$M$17:$M$19</formula1>
    </dataValidation>
  </dataValidations>
  <pageMargins left="0.51180555555555496" right="0.51180555555555496" top="0.35416666666666702" bottom="0.35416666666666702" header="0.51180555555555496" footer="0.51180555555555496"/>
  <pageSetup paperSize="9" firstPageNumber="0" fitToHeight="0" orientation="portrait" horizontalDpi="300" verticalDpi="300" r:id="rId1"/>
  <rowBreaks count="2" manualBreakCount="2">
    <brk id="73" max="16383" man="1"/>
    <brk id="163" max="16383" man="1"/>
  </rowBreaks>
  <ignoredErrors>
    <ignoredError sqref="J5 D5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6848639-9132-4AFC-A5A1-B5DF595D8A81}">
          <x14:formula1>
            <xm:f>Données!$J$18:$J$23</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31847-392D-4DAF-86AE-2D12BF7BE95E}">
  <dimension ref="A1:E25"/>
  <sheetViews>
    <sheetView workbookViewId="0">
      <selection activeCell="G16" sqref="G16"/>
    </sheetView>
  </sheetViews>
  <sheetFormatPr baseColWidth="10" defaultColWidth="11.42578125" defaultRowHeight="15"/>
  <cols>
    <col min="1" max="2" width="11.42578125" style="360"/>
    <col min="3" max="3" width="21" style="360" customWidth="1"/>
    <col min="4" max="4" width="16.5703125" style="360" customWidth="1"/>
    <col min="5" max="5" width="16.28515625" style="360" customWidth="1"/>
    <col min="6" max="16384" width="11.42578125" style="360"/>
  </cols>
  <sheetData>
    <row r="1" spans="1:5">
      <c r="A1" s="360" t="s">
        <v>1593</v>
      </c>
      <c r="B1" s="360" t="s">
        <v>198</v>
      </c>
      <c r="C1" s="360" t="s">
        <v>1594</v>
      </c>
      <c r="D1" s="360" t="s">
        <v>1497</v>
      </c>
      <c r="E1" s="360" t="s">
        <v>1595</v>
      </c>
    </row>
    <row r="2" spans="1:5">
      <c r="A2" s="360" t="s">
        <v>80</v>
      </c>
      <c r="B2" s="360" t="s">
        <v>43</v>
      </c>
      <c r="C2" s="360">
        <f>'1. Tableau surfaces'!U40</f>
        <v>0</v>
      </c>
      <c r="D2" s="360">
        <f>'1. Tableau surfaces'!V40</f>
        <v>0</v>
      </c>
      <c r="E2" s="360">
        <v>0</v>
      </c>
    </row>
    <row r="3" spans="1:5">
      <c r="A3" s="360" t="s">
        <v>80</v>
      </c>
      <c r="B3" s="360" t="s">
        <v>48</v>
      </c>
      <c r="C3" s="360">
        <f>'1. Tableau surfaces'!U41</f>
        <v>0</v>
      </c>
      <c r="D3" s="360">
        <f>'1. Tableau surfaces'!V41</f>
        <v>0</v>
      </c>
      <c r="E3" s="360">
        <v>0</v>
      </c>
    </row>
    <row r="4" spans="1:5">
      <c r="A4" s="360" t="s">
        <v>80</v>
      </c>
      <c r="B4" s="360" t="s">
        <v>1596</v>
      </c>
      <c r="C4" s="360">
        <f>'1. Tableau surfaces'!U42</f>
        <v>0</v>
      </c>
      <c r="D4" s="360">
        <f>'1. Tableau surfaces'!V42</f>
        <v>0</v>
      </c>
      <c r="E4" s="360">
        <v>0</v>
      </c>
    </row>
    <row r="5" spans="1:5">
      <c r="A5" s="360" t="s">
        <v>80</v>
      </c>
      <c r="B5" s="360" t="s">
        <v>41</v>
      </c>
      <c r="C5" s="360">
        <f>'1. Tableau surfaces'!U43</f>
        <v>0</v>
      </c>
      <c r="D5" s="360">
        <f>'1. Tableau surfaces'!V43</f>
        <v>0</v>
      </c>
      <c r="E5" s="360">
        <v>0</v>
      </c>
    </row>
    <row r="6" spans="1:5">
      <c r="A6" s="360" t="s">
        <v>80</v>
      </c>
      <c r="B6" s="360" t="s">
        <v>45</v>
      </c>
      <c r="C6" s="360">
        <f>'1. Tableau surfaces'!U44</f>
        <v>0</v>
      </c>
      <c r="D6" s="360">
        <f>'1. Tableau surfaces'!V44</f>
        <v>0</v>
      </c>
      <c r="E6" s="360">
        <v>0</v>
      </c>
    </row>
    <row r="7" spans="1:5">
      <c r="A7" s="360" t="s">
        <v>80</v>
      </c>
      <c r="B7" s="360" t="s">
        <v>50</v>
      </c>
      <c r="C7" s="360">
        <f>'1. Tableau surfaces'!U45</f>
        <v>0</v>
      </c>
      <c r="D7" s="360">
        <f>'1. Tableau surfaces'!V45</f>
        <v>0</v>
      </c>
      <c r="E7" s="360">
        <v>0</v>
      </c>
    </row>
    <row r="8" spans="1:5">
      <c r="A8" s="360" t="s">
        <v>80</v>
      </c>
      <c r="B8" s="360" t="s">
        <v>51</v>
      </c>
      <c r="C8" s="360">
        <f>'1. Tableau surfaces'!U46</f>
        <v>0</v>
      </c>
      <c r="D8" s="360">
        <f>'1. Tableau surfaces'!V46</f>
        <v>0</v>
      </c>
      <c r="E8" s="360">
        <v>0</v>
      </c>
    </row>
    <row r="9" spans="1:5">
      <c r="A9" s="360" t="s">
        <v>80</v>
      </c>
      <c r="B9" s="360" t="s">
        <v>61</v>
      </c>
      <c r="C9" s="360">
        <v>0</v>
      </c>
      <c r="D9" s="360">
        <v>0</v>
      </c>
      <c r="E9" s="360">
        <v>0</v>
      </c>
    </row>
    <row r="10" spans="1:5">
      <c r="A10" s="360" t="s">
        <v>44</v>
      </c>
      <c r="B10" s="360" t="s">
        <v>43</v>
      </c>
      <c r="C10" s="360">
        <f>'1. Tableau surfaces'!U51</f>
        <v>0</v>
      </c>
      <c r="D10" s="360">
        <f>'1. Tableau surfaces'!V51</f>
        <v>0</v>
      </c>
      <c r="E10" s="360">
        <v>0</v>
      </c>
    </row>
    <row r="11" spans="1:5">
      <c r="A11" s="360" t="s">
        <v>44</v>
      </c>
      <c r="B11" s="360" t="s">
        <v>48</v>
      </c>
      <c r="C11" s="360">
        <f>'1. Tableau surfaces'!U52</f>
        <v>0</v>
      </c>
      <c r="D11" s="360">
        <f>'1. Tableau surfaces'!V52</f>
        <v>0</v>
      </c>
      <c r="E11" s="360">
        <v>0</v>
      </c>
    </row>
    <row r="12" spans="1:5">
      <c r="A12" s="360" t="s">
        <v>44</v>
      </c>
      <c r="B12" s="360" t="s">
        <v>1596</v>
      </c>
      <c r="C12" s="360">
        <f>'1. Tableau surfaces'!U53</f>
        <v>0</v>
      </c>
      <c r="D12" s="360">
        <f>'1. Tableau surfaces'!V53</f>
        <v>0</v>
      </c>
      <c r="E12" s="360">
        <v>0</v>
      </c>
    </row>
    <row r="13" spans="1:5">
      <c r="A13" s="360" t="s">
        <v>44</v>
      </c>
      <c r="B13" s="360" t="s">
        <v>41</v>
      </c>
      <c r="C13" s="360">
        <f>'1. Tableau surfaces'!U54</f>
        <v>0</v>
      </c>
      <c r="D13" s="360">
        <f>'1. Tableau surfaces'!V54</f>
        <v>0</v>
      </c>
      <c r="E13" s="360">
        <v>0</v>
      </c>
    </row>
    <row r="14" spans="1:5">
      <c r="A14" s="360" t="s">
        <v>44</v>
      </c>
      <c r="B14" s="360" t="s">
        <v>45</v>
      </c>
      <c r="C14" s="360">
        <f>'1. Tableau surfaces'!U55</f>
        <v>0</v>
      </c>
      <c r="D14" s="360">
        <f>'1. Tableau surfaces'!V55</f>
        <v>0</v>
      </c>
      <c r="E14" s="360">
        <v>0</v>
      </c>
    </row>
    <row r="15" spans="1:5">
      <c r="A15" s="360" t="s">
        <v>44</v>
      </c>
      <c r="B15" s="360" t="s">
        <v>50</v>
      </c>
      <c r="C15" s="360">
        <f>'1. Tableau surfaces'!U56</f>
        <v>0</v>
      </c>
      <c r="D15" s="360">
        <f>'1. Tableau surfaces'!V56</f>
        <v>0</v>
      </c>
      <c r="E15" s="360">
        <v>0</v>
      </c>
    </row>
    <row r="16" spans="1:5">
      <c r="A16" s="360" t="s">
        <v>44</v>
      </c>
      <c r="B16" s="360" t="s">
        <v>51</v>
      </c>
      <c r="C16" s="360">
        <f>'1. Tableau surfaces'!U57</f>
        <v>0</v>
      </c>
      <c r="D16" s="360">
        <f>'1. Tableau surfaces'!V57</f>
        <v>0</v>
      </c>
      <c r="E16" s="360">
        <v>0</v>
      </c>
    </row>
    <row r="17" spans="1:5">
      <c r="A17" s="360" t="s">
        <v>44</v>
      </c>
      <c r="B17" s="360" t="s">
        <v>61</v>
      </c>
      <c r="C17" s="360">
        <v>0</v>
      </c>
      <c r="D17" s="360">
        <v>0</v>
      </c>
      <c r="E17" s="360">
        <v>0</v>
      </c>
    </row>
    <row r="18" spans="1:5">
      <c r="A18" s="360" t="s">
        <v>202</v>
      </c>
      <c r="B18" s="360" t="s">
        <v>43</v>
      </c>
      <c r="C18" s="360">
        <f>'1. Tableau surfaces'!U29+'1. Tableau surfaces'!Y29</f>
        <v>0</v>
      </c>
      <c r="D18" s="360">
        <f>'1. Tableau surfaces'!V29+'1. Tableau surfaces'!Z29</f>
        <v>0</v>
      </c>
      <c r="E18" s="360">
        <v>0</v>
      </c>
    </row>
    <row r="19" spans="1:5">
      <c r="A19" s="360" t="s">
        <v>202</v>
      </c>
      <c r="B19" s="360" t="s">
        <v>48</v>
      </c>
      <c r="C19" s="360">
        <f>'1. Tableau surfaces'!U30+'1. Tableau surfaces'!Y30</f>
        <v>0</v>
      </c>
      <c r="D19" s="360">
        <f>'1. Tableau surfaces'!V30+'1. Tableau surfaces'!Z30</f>
        <v>0</v>
      </c>
      <c r="E19" s="360">
        <v>0</v>
      </c>
    </row>
    <row r="20" spans="1:5">
      <c r="A20" s="360" t="s">
        <v>202</v>
      </c>
      <c r="B20" s="360" t="s">
        <v>1596</v>
      </c>
      <c r="C20" s="360">
        <f>'1. Tableau surfaces'!U31+'1. Tableau surfaces'!Y31</f>
        <v>0</v>
      </c>
      <c r="D20" s="360">
        <f>'1. Tableau surfaces'!V31+'1. Tableau surfaces'!Z31</f>
        <v>0</v>
      </c>
      <c r="E20" s="360">
        <v>0</v>
      </c>
    </row>
    <row r="21" spans="1:5">
      <c r="A21" s="360" t="s">
        <v>202</v>
      </c>
      <c r="B21" s="360" t="s">
        <v>41</v>
      </c>
      <c r="C21" s="360">
        <f>'1. Tableau surfaces'!U32+'1. Tableau surfaces'!Y32</f>
        <v>0</v>
      </c>
      <c r="D21" s="360">
        <f>'1. Tableau surfaces'!V32+'1. Tableau surfaces'!Z32</f>
        <v>0</v>
      </c>
      <c r="E21" s="360">
        <v>0</v>
      </c>
    </row>
    <row r="22" spans="1:5">
      <c r="A22" s="360" t="s">
        <v>202</v>
      </c>
      <c r="B22" s="360" t="s">
        <v>45</v>
      </c>
      <c r="C22" s="360">
        <f>'1. Tableau surfaces'!U33+'1. Tableau surfaces'!Y33</f>
        <v>0</v>
      </c>
      <c r="D22" s="360">
        <f>'1. Tableau surfaces'!V33+'1. Tableau surfaces'!Z33</f>
        <v>0</v>
      </c>
      <c r="E22" s="360">
        <v>0</v>
      </c>
    </row>
    <row r="23" spans="1:5">
      <c r="A23" s="360" t="s">
        <v>202</v>
      </c>
      <c r="B23" s="360" t="s">
        <v>50</v>
      </c>
      <c r="C23" s="360">
        <f>'1. Tableau surfaces'!U34+'1. Tableau surfaces'!Y34</f>
        <v>0</v>
      </c>
      <c r="D23" s="360">
        <f>'1. Tableau surfaces'!V34+'1. Tableau surfaces'!Z34</f>
        <v>0</v>
      </c>
      <c r="E23" s="360">
        <v>0</v>
      </c>
    </row>
    <row r="24" spans="1:5">
      <c r="A24" s="360" t="s">
        <v>202</v>
      </c>
      <c r="B24" s="360" t="s">
        <v>51</v>
      </c>
      <c r="C24" s="360">
        <f>'1. Tableau surfaces'!U35+'1. Tableau surfaces'!Y35</f>
        <v>0</v>
      </c>
      <c r="D24" s="360">
        <f>'1. Tableau surfaces'!V35+'1. Tableau surfaces'!Z35</f>
        <v>0</v>
      </c>
      <c r="E24" s="360">
        <v>0</v>
      </c>
    </row>
    <row r="25" spans="1:5">
      <c r="A25" s="360" t="s">
        <v>202</v>
      </c>
      <c r="B25" s="360" t="s">
        <v>61</v>
      </c>
      <c r="C25" s="360">
        <v>0</v>
      </c>
      <c r="D25" s="360">
        <v>0</v>
      </c>
      <c r="E25" s="360">
        <v>0</v>
      </c>
    </row>
  </sheetData>
  <sheetProtection algorithmName="SHA-512" hashValue="JSIQFpt6rxR2AoR/ss7wzhpd/7q0YSdcoeRbOuf/KYPhN4m1hZHwc82uCtV2goAOKc72ccliHfqrEWB2kEfWgQ==" saltValue="cJxxW4wfR1u4e+bNiRNjiQ==" spinCount="100000" sheet="1" objects="1" scenarios="1"/>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1274"/>
  <sheetViews>
    <sheetView topLeftCell="A502" zoomScale="90" zoomScaleNormal="90" workbookViewId="0">
      <selection activeCell="C1096" sqref="C1096"/>
    </sheetView>
  </sheetViews>
  <sheetFormatPr baseColWidth="10" defaultColWidth="11.42578125" defaultRowHeight="15"/>
  <cols>
    <col min="1" max="1" width="13.42578125" style="158" customWidth="1"/>
    <col min="2" max="2" width="20.85546875" style="158" customWidth="1"/>
    <col min="3" max="3" width="33.42578125" style="158" customWidth="1"/>
    <col min="4" max="7" width="11.42578125" style="19"/>
    <col min="8" max="8" width="47" style="158" customWidth="1"/>
    <col min="9" max="9" width="9.7109375" style="158" customWidth="1"/>
    <col min="10" max="10" width="18.28515625" style="158" customWidth="1"/>
    <col min="11" max="11" width="23.7109375" style="158" customWidth="1"/>
    <col min="12" max="12" width="22.7109375" style="158" customWidth="1"/>
    <col min="13" max="13" width="21.140625" style="158" customWidth="1"/>
    <col min="14" max="15" width="8.7109375" style="158" customWidth="1"/>
    <col min="16" max="16" width="14.7109375" style="158" customWidth="1"/>
    <col min="17" max="17" width="15.28515625" style="158" customWidth="1"/>
    <col min="18" max="18" width="22.28515625" style="158" customWidth="1"/>
    <col min="19" max="19" width="9.28515625" style="158" customWidth="1"/>
    <col min="20" max="20" width="10.7109375" style="158" customWidth="1"/>
    <col min="21" max="21" width="18.42578125" style="158" customWidth="1"/>
    <col min="22" max="22" width="15.140625" style="158" customWidth="1"/>
    <col min="23" max="16384" width="11.42578125" style="158"/>
  </cols>
  <sheetData>
    <row r="1" spans="1:23">
      <c r="A1" s="156" t="s">
        <v>1646</v>
      </c>
    </row>
    <row r="2" spans="1:23">
      <c r="A2" s="185"/>
      <c r="V2" s="156"/>
    </row>
    <row r="3" spans="1:23" s="17" customFormat="1" ht="37.9" customHeight="1">
      <c r="A3" s="418" t="s">
        <v>157</v>
      </c>
      <c r="B3" s="418" t="s">
        <v>158</v>
      </c>
      <c r="C3" s="418" t="s">
        <v>159</v>
      </c>
      <c r="D3" s="418" t="s">
        <v>160</v>
      </c>
      <c r="E3" s="418" t="s">
        <v>1647</v>
      </c>
      <c r="F3" s="418" t="s">
        <v>1483</v>
      </c>
      <c r="H3" s="549" t="s">
        <v>1651</v>
      </c>
      <c r="I3" s="549"/>
      <c r="J3" s="549"/>
      <c r="K3" s="549"/>
      <c r="L3" s="549"/>
      <c r="M3" s="178"/>
      <c r="N3" s="158"/>
      <c r="O3" s="158"/>
      <c r="P3" s="158"/>
      <c r="Q3" s="158"/>
      <c r="R3" s="158"/>
      <c r="S3" s="158"/>
      <c r="T3" s="158"/>
    </row>
    <row r="4" spans="1:23" ht="23.85" customHeight="1">
      <c r="A4" s="413">
        <v>75</v>
      </c>
      <c r="B4" s="36" t="s">
        <v>161</v>
      </c>
      <c r="C4" s="414" t="s">
        <v>161</v>
      </c>
      <c r="D4" s="244" t="s">
        <v>162</v>
      </c>
      <c r="E4" s="244" t="s">
        <v>163</v>
      </c>
      <c r="F4" s="244" t="s">
        <v>163</v>
      </c>
      <c r="H4" s="199" t="s">
        <v>164</v>
      </c>
      <c r="J4" s="547" t="s">
        <v>1462</v>
      </c>
      <c r="K4" s="547"/>
      <c r="L4" s="547"/>
      <c r="O4" s="243"/>
      <c r="U4" s="159"/>
      <c r="V4" s="159"/>
    </row>
    <row r="5" spans="1:23">
      <c r="A5" s="413">
        <v>77</v>
      </c>
      <c r="B5" s="36" t="s">
        <v>165</v>
      </c>
      <c r="C5" s="36" t="s">
        <v>17</v>
      </c>
      <c r="D5" s="244">
        <v>1</v>
      </c>
      <c r="E5" s="244" t="s">
        <v>166</v>
      </c>
      <c r="F5" s="244" t="s">
        <v>166</v>
      </c>
      <c r="H5" s="184"/>
      <c r="J5" s="184" t="s">
        <v>167</v>
      </c>
      <c r="K5" s="184">
        <v>1</v>
      </c>
      <c r="L5" s="184">
        <v>2</v>
      </c>
      <c r="Q5" s="160"/>
      <c r="R5" s="161"/>
      <c r="S5" s="162"/>
      <c r="T5" s="162"/>
      <c r="U5" s="162"/>
      <c r="V5" s="160"/>
    </row>
    <row r="6" spans="1:23">
      <c r="A6" s="413">
        <v>77</v>
      </c>
      <c r="B6" s="36" t="s">
        <v>165</v>
      </c>
      <c r="C6" s="36" t="s">
        <v>168</v>
      </c>
      <c r="D6" s="244">
        <v>2</v>
      </c>
      <c r="E6" s="244" t="s">
        <v>166</v>
      </c>
      <c r="F6" s="244" t="s">
        <v>166</v>
      </c>
      <c r="H6" s="184" t="s">
        <v>42</v>
      </c>
      <c r="J6" s="184"/>
      <c r="K6" s="412">
        <v>498.81</v>
      </c>
      <c r="L6" s="412">
        <v>456.15</v>
      </c>
      <c r="R6" s="161"/>
      <c r="S6" s="162"/>
      <c r="T6" s="162"/>
      <c r="U6" s="162"/>
      <c r="V6" s="163"/>
      <c r="W6" s="163"/>
    </row>
    <row r="7" spans="1:23">
      <c r="A7" s="413">
        <v>77</v>
      </c>
      <c r="B7" s="36" t="s">
        <v>165</v>
      </c>
      <c r="C7" s="36" t="s">
        <v>169</v>
      </c>
      <c r="D7" s="244">
        <v>2</v>
      </c>
      <c r="E7" s="244" t="s">
        <v>166</v>
      </c>
      <c r="F7" s="244" t="s">
        <v>166</v>
      </c>
      <c r="H7" s="184" t="s">
        <v>66</v>
      </c>
      <c r="J7" s="184"/>
      <c r="K7" s="412">
        <v>584.76</v>
      </c>
      <c r="L7" s="412">
        <v>532.35</v>
      </c>
      <c r="R7" s="161"/>
      <c r="S7" s="162"/>
      <c r="T7" s="162"/>
      <c r="U7" s="162"/>
      <c r="V7" s="163"/>
      <c r="W7" s="163"/>
    </row>
    <row r="8" spans="1:23">
      <c r="A8" s="413">
        <v>77</v>
      </c>
      <c r="B8" s="36" t="s">
        <v>165</v>
      </c>
      <c r="C8" s="36" t="s">
        <v>170</v>
      </c>
      <c r="D8" s="244">
        <v>2</v>
      </c>
      <c r="E8" s="244" t="s">
        <v>166</v>
      </c>
      <c r="F8" s="244" t="s">
        <v>166</v>
      </c>
      <c r="H8" s="184" t="s">
        <v>65</v>
      </c>
      <c r="J8" s="184"/>
      <c r="K8" s="412">
        <v>623.52</v>
      </c>
      <c r="L8" s="412">
        <v>567.63</v>
      </c>
      <c r="R8" s="161"/>
      <c r="S8" s="162"/>
      <c r="T8" s="162"/>
      <c r="U8" s="162"/>
    </row>
    <row r="9" spans="1:23">
      <c r="A9" s="413">
        <v>77</v>
      </c>
      <c r="B9" s="36" t="s">
        <v>165</v>
      </c>
      <c r="C9" s="36" t="s">
        <v>171</v>
      </c>
      <c r="D9" s="244">
        <v>1</v>
      </c>
      <c r="E9" s="244" t="s">
        <v>172</v>
      </c>
      <c r="F9" s="244" t="s">
        <v>172</v>
      </c>
      <c r="H9" s="184" t="s">
        <v>49</v>
      </c>
      <c r="J9" s="184"/>
      <c r="K9" s="412">
        <v>667.29</v>
      </c>
      <c r="L9" s="412">
        <v>607.61</v>
      </c>
      <c r="R9" s="161"/>
      <c r="S9" s="162"/>
      <c r="T9" s="162"/>
      <c r="U9" s="162"/>
    </row>
    <row r="10" spans="1:23">
      <c r="A10" s="413">
        <v>77</v>
      </c>
      <c r="B10" s="36" t="s">
        <v>165</v>
      </c>
      <c r="C10" s="36" t="s">
        <v>173</v>
      </c>
      <c r="D10" s="244">
        <v>1</v>
      </c>
      <c r="E10" s="244" t="s">
        <v>172</v>
      </c>
      <c r="F10" s="244" t="s">
        <v>166</v>
      </c>
      <c r="H10" s="184" t="s">
        <v>67</v>
      </c>
      <c r="J10" s="184"/>
      <c r="K10" s="412">
        <v>711.21</v>
      </c>
      <c r="L10" s="412">
        <v>647.44000000000005</v>
      </c>
      <c r="R10" s="161"/>
      <c r="S10" s="162"/>
      <c r="T10" s="162"/>
      <c r="U10" s="162"/>
    </row>
    <row r="11" spans="1:23" ht="30">
      <c r="A11" s="413">
        <v>77</v>
      </c>
      <c r="B11" s="36" t="s">
        <v>165</v>
      </c>
      <c r="C11" s="36" t="s">
        <v>174</v>
      </c>
      <c r="D11" s="244">
        <v>2</v>
      </c>
      <c r="E11" s="244" t="s">
        <v>166</v>
      </c>
      <c r="F11" s="244" t="s">
        <v>166</v>
      </c>
      <c r="H11" s="200" t="s">
        <v>175</v>
      </c>
      <c r="J11" s="184"/>
      <c r="K11" s="412">
        <v>767.12</v>
      </c>
      <c r="L11" s="412">
        <v>689.89</v>
      </c>
      <c r="R11" s="161"/>
      <c r="S11" s="162"/>
      <c r="T11" s="162"/>
      <c r="U11" s="162"/>
    </row>
    <row r="12" spans="1:23">
      <c r="A12" s="413">
        <v>77</v>
      </c>
      <c r="B12" s="36" t="s">
        <v>165</v>
      </c>
      <c r="C12" s="36" t="s">
        <v>176</v>
      </c>
      <c r="D12" s="244">
        <v>2</v>
      </c>
      <c r="E12" s="244" t="s">
        <v>166</v>
      </c>
      <c r="F12" s="244" t="s">
        <v>166</v>
      </c>
      <c r="H12" s="184" t="s">
        <v>177</v>
      </c>
      <c r="J12" s="184"/>
      <c r="K12" s="412">
        <v>79.569999999999993</v>
      </c>
      <c r="L12" s="412">
        <v>71.91</v>
      </c>
    </row>
    <row r="13" spans="1:23">
      <c r="A13" s="413">
        <v>77</v>
      </c>
      <c r="B13" s="36" t="s">
        <v>165</v>
      </c>
      <c r="C13" s="36" t="s">
        <v>178</v>
      </c>
      <c r="D13" s="244">
        <v>2</v>
      </c>
      <c r="E13" s="244" t="s">
        <v>166</v>
      </c>
      <c r="F13" s="244" t="s">
        <v>166</v>
      </c>
    </row>
    <row r="14" spans="1:23" ht="15" customHeight="1">
      <c r="A14" s="413">
        <v>77</v>
      </c>
      <c r="B14" s="36" t="s">
        <v>165</v>
      </c>
      <c r="C14" s="36" t="s">
        <v>179</v>
      </c>
      <c r="D14" s="244">
        <v>2</v>
      </c>
      <c r="E14" s="244" t="s">
        <v>166</v>
      </c>
      <c r="F14" s="244" t="s">
        <v>166</v>
      </c>
    </row>
    <row r="15" spans="1:23" ht="13.9" customHeight="1">
      <c r="A15" s="413">
        <v>77</v>
      </c>
      <c r="B15" s="36" t="s">
        <v>165</v>
      </c>
      <c r="C15" s="36" t="s">
        <v>180</v>
      </c>
      <c r="D15" s="244">
        <v>2</v>
      </c>
      <c r="E15" s="244" t="s">
        <v>166</v>
      </c>
      <c r="F15" s="244" t="s">
        <v>166</v>
      </c>
      <c r="H15" s="157"/>
      <c r="I15" s="157"/>
      <c r="J15" s="548"/>
      <c r="K15" s="548"/>
      <c r="L15" s="548"/>
      <c r="M15" s="183"/>
      <c r="N15" s="183"/>
      <c r="O15" s="183"/>
    </row>
    <row r="16" spans="1:23">
      <c r="A16" s="413">
        <v>77</v>
      </c>
      <c r="B16" s="36" t="s">
        <v>165</v>
      </c>
      <c r="C16" s="36" t="s">
        <v>181</v>
      </c>
      <c r="D16" s="244">
        <v>2</v>
      </c>
      <c r="E16" s="244" t="s">
        <v>166</v>
      </c>
      <c r="F16" s="244" t="s">
        <v>166</v>
      </c>
    </row>
    <row r="17" spans="1:43">
      <c r="A17" s="413">
        <v>77</v>
      </c>
      <c r="B17" s="36" t="s">
        <v>165</v>
      </c>
      <c r="C17" s="36" t="s">
        <v>182</v>
      </c>
      <c r="D17" s="244">
        <v>2</v>
      </c>
      <c r="E17" s="244" t="s">
        <v>166</v>
      </c>
      <c r="F17" s="244" t="s">
        <v>166</v>
      </c>
      <c r="H17" s="19"/>
      <c r="I17" s="19"/>
    </row>
    <row r="18" spans="1:43">
      <c r="A18" s="413">
        <v>77</v>
      </c>
      <c r="B18" s="36" t="s">
        <v>165</v>
      </c>
      <c r="C18" s="36" t="s">
        <v>183</v>
      </c>
      <c r="D18" s="244">
        <v>1</v>
      </c>
      <c r="E18" s="244" t="s">
        <v>40</v>
      </c>
      <c r="F18" s="244" t="s">
        <v>40</v>
      </c>
      <c r="H18" s="19"/>
      <c r="I18" s="19" t="s">
        <v>1645</v>
      </c>
      <c r="J18" s="158">
        <v>2021</v>
      </c>
    </row>
    <row r="19" spans="1:43">
      <c r="A19" s="413">
        <v>77</v>
      </c>
      <c r="B19" s="36" t="s">
        <v>165</v>
      </c>
      <c r="C19" s="36" t="s">
        <v>184</v>
      </c>
      <c r="D19" s="244">
        <v>2</v>
      </c>
      <c r="E19" s="244" t="s">
        <v>166</v>
      </c>
      <c r="F19" s="244" t="s">
        <v>166</v>
      </c>
      <c r="H19" s="19"/>
      <c r="I19" s="19"/>
      <c r="J19" s="158">
        <v>2022</v>
      </c>
    </row>
    <row r="20" spans="1:43">
      <c r="A20" s="413">
        <v>77</v>
      </c>
      <c r="B20" s="36" t="s">
        <v>165</v>
      </c>
      <c r="C20" s="36" t="s">
        <v>185</v>
      </c>
      <c r="D20" s="244">
        <v>2</v>
      </c>
      <c r="E20" s="244" t="s">
        <v>172</v>
      </c>
      <c r="F20" s="244" t="s">
        <v>172</v>
      </c>
      <c r="H20" s="19"/>
      <c r="I20" s="19"/>
      <c r="J20" s="158">
        <v>2023</v>
      </c>
    </row>
    <row r="21" spans="1:43">
      <c r="A21" s="413">
        <v>77</v>
      </c>
      <c r="B21" s="36" t="s">
        <v>165</v>
      </c>
      <c r="C21" s="36" t="s">
        <v>186</v>
      </c>
      <c r="D21" s="244">
        <v>1</v>
      </c>
      <c r="E21" s="244" t="s">
        <v>40</v>
      </c>
      <c r="F21" s="244" t="s">
        <v>40</v>
      </c>
      <c r="H21" s="19"/>
      <c r="I21" s="19"/>
      <c r="J21" s="158">
        <v>2024</v>
      </c>
    </row>
    <row r="22" spans="1:43">
      <c r="A22" s="413">
        <v>77</v>
      </c>
      <c r="B22" s="36" t="s">
        <v>165</v>
      </c>
      <c r="C22" s="36" t="s">
        <v>187</v>
      </c>
      <c r="D22" s="244">
        <v>2</v>
      </c>
      <c r="E22" s="244" t="s">
        <v>166</v>
      </c>
      <c r="F22" s="244" t="s">
        <v>166</v>
      </c>
      <c r="H22" s="19"/>
      <c r="I22" s="19"/>
      <c r="J22" s="158">
        <v>2025</v>
      </c>
    </row>
    <row r="23" spans="1:43" ht="15.95" customHeight="1">
      <c r="A23" s="413">
        <v>77</v>
      </c>
      <c r="B23" s="36" t="s">
        <v>165</v>
      </c>
      <c r="C23" s="36" t="s">
        <v>188</v>
      </c>
      <c r="D23" s="244">
        <v>2</v>
      </c>
      <c r="E23" s="244" t="s">
        <v>166</v>
      </c>
      <c r="F23" s="244" t="s">
        <v>166</v>
      </c>
      <c r="I23" s="19"/>
      <c r="J23" s="158">
        <v>2026</v>
      </c>
    </row>
    <row r="24" spans="1:43">
      <c r="A24" s="413">
        <v>77</v>
      </c>
      <c r="B24" s="36" t="s">
        <v>165</v>
      </c>
      <c r="C24" s="36" t="s">
        <v>189</v>
      </c>
      <c r="D24" s="244">
        <v>2</v>
      </c>
      <c r="E24" s="244" t="s">
        <v>166</v>
      </c>
      <c r="F24" s="244" t="s">
        <v>166</v>
      </c>
    </row>
    <row r="25" spans="1:43">
      <c r="A25" s="413">
        <v>77</v>
      </c>
      <c r="B25" s="36" t="s">
        <v>165</v>
      </c>
      <c r="C25" s="36" t="s">
        <v>190</v>
      </c>
      <c r="D25" s="244">
        <v>1</v>
      </c>
      <c r="E25" s="244" t="s">
        <v>172</v>
      </c>
      <c r="F25" s="244" t="s">
        <v>172</v>
      </c>
      <c r="I25" s="158" t="s">
        <v>191</v>
      </c>
      <c r="O25" s="158" t="s">
        <v>192</v>
      </c>
      <c r="U25" s="158" t="s">
        <v>193</v>
      </c>
      <c r="AA25" s="158" t="s">
        <v>1461</v>
      </c>
      <c r="AG25" s="185" t="s">
        <v>1635</v>
      </c>
      <c r="AM25" s="185" t="s">
        <v>1652</v>
      </c>
    </row>
    <row r="26" spans="1:43">
      <c r="A26" s="413">
        <v>77</v>
      </c>
      <c r="B26" s="36" t="s">
        <v>165</v>
      </c>
      <c r="C26" s="36" t="s">
        <v>194</v>
      </c>
      <c r="D26" s="244">
        <v>1</v>
      </c>
      <c r="E26" s="244" t="s">
        <v>166</v>
      </c>
      <c r="F26" s="244" t="s">
        <v>166</v>
      </c>
      <c r="I26" s="541" t="s">
        <v>195</v>
      </c>
      <c r="J26" s="541"/>
      <c r="K26" s="541"/>
      <c r="L26" s="541"/>
      <c r="M26" s="541"/>
      <c r="N26" s="164"/>
      <c r="O26" s="541" t="s">
        <v>195</v>
      </c>
      <c r="P26" s="541"/>
      <c r="Q26" s="541"/>
      <c r="R26" s="541"/>
      <c r="S26" s="541"/>
      <c r="U26" s="541" t="s">
        <v>195</v>
      </c>
      <c r="V26" s="541"/>
      <c r="W26" s="541"/>
      <c r="X26" s="541"/>
      <c r="Y26" s="541"/>
      <c r="AA26" s="541" t="s">
        <v>195</v>
      </c>
      <c r="AB26" s="541"/>
      <c r="AC26" s="541"/>
      <c r="AD26" s="541"/>
      <c r="AE26" s="541"/>
      <c r="AG26" s="541" t="s">
        <v>195</v>
      </c>
      <c r="AH26" s="541"/>
      <c r="AI26" s="541"/>
      <c r="AJ26" s="541"/>
      <c r="AK26" s="541"/>
      <c r="AM26" s="541" t="s">
        <v>195</v>
      </c>
      <c r="AN26" s="541"/>
      <c r="AO26" s="541"/>
      <c r="AP26" s="541"/>
      <c r="AQ26" s="541"/>
    </row>
    <row r="27" spans="1:43">
      <c r="A27" s="413">
        <v>77</v>
      </c>
      <c r="B27" s="36" t="s">
        <v>165</v>
      </c>
      <c r="C27" s="36" t="s">
        <v>196</v>
      </c>
      <c r="D27" s="244">
        <v>2</v>
      </c>
      <c r="E27" s="244" t="s">
        <v>166</v>
      </c>
      <c r="F27" s="244" t="s">
        <v>166</v>
      </c>
      <c r="I27" s="541">
        <v>2021</v>
      </c>
      <c r="J27" s="541"/>
      <c r="K27" s="541"/>
      <c r="L27" s="541"/>
      <c r="M27" s="541"/>
      <c r="N27" s="164"/>
      <c r="O27" s="541">
        <v>2022</v>
      </c>
      <c r="P27" s="541"/>
      <c r="Q27" s="541"/>
      <c r="R27" s="541"/>
      <c r="S27" s="541"/>
      <c r="U27" s="541">
        <v>2023</v>
      </c>
      <c r="V27" s="541"/>
      <c r="W27" s="541"/>
      <c r="X27" s="541"/>
      <c r="Y27" s="541"/>
      <c r="AA27" s="541">
        <v>2024</v>
      </c>
      <c r="AB27" s="541"/>
      <c r="AC27" s="541"/>
      <c r="AD27" s="541"/>
      <c r="AE27" s="541"/>
      <c r="AG27" s="541">
        <v>2025</v>
      </c>
      <c r="AH27" s="541"/>
      <c r="AI27" s="541"/>
      <c r="AJ27" s="541"/>
      <c r="AK27" s="541"/>
      <c r="AM27" s="541">
        <v>2026</v>
      </c>
      <c r="AN27" s="541"/>
      <c r="AO27" s="541"/>
      <c r="AP27" s="541"/>
      <c r="AQ27" s="541"/>
    </row>
    <row r="28" spans="1:43" ht="24.75" customHeight="1">
      <c r="A28" s="413">
        <v>77</v>
      </c>
      <c r="B28" s="36" t="s">
        <v>165</v>
      </c>
      <c r="C28" s="36" t="s">
        <v>197</v>
      </c>
      <c r="D28" s="244">
        <v>2</v>
      </c>
      <c r="E28" s="244" t="s">
        <v>166</v>
      </c>
      <c r="F28" s="244" t="s">
        <v>166</v>
      </c>
      <c r="I28" s="545" t="s">
        <v>198</v>
      </c>
      <c r="J28" s="546" t="s">
        <v>199</v>
      </c>
      <c r="K28" s="541" t="s">
        <v>167</v>
      </c>
      <c r="L28" s="541"/>
      <c r="M28" s="541"/>
      <c r="N28" s="164"/>
      <c r="O28" s="542" t="s">
        <v>198</v>
      </c>
      <c r="P28" s="542" t="s">
        <v>199</v>
      </c>
      <c r="Q28" s="541" t="s">
        <v>167</v>
      </c>
      <c r="R28" s="541"/>
      <c r="S28" s="541"/>
      <c r="U28" s="542" t="s">
        <v>198</v>
      </c>
      <c r="V28" s="542" t="s">
        <v>199</v>
      </c>
      <c r="W28" s="541" t="s">
        <v>167</v>
      </c>
      <c r="X28" s="541"/>
      <c r="Y28" s="541"/>
      <c r="AA28" s="542" t="s">
        <v>198</v>
      </c>
      <c r="AB28" s="542" t="s">
        <v>199</v>
      </c>
      <c r="AC28" s="541" t="s">
        <v>167</v>
      </c>
      <c r="AD28" s="541"/>
      <c r="AE28" s="541"/>
      <c r="AG28" s="542" t="s">
        <v>198</v>
      </c>
      <c r="AH28" s="542" t="s">
        <v>199</v>
      </c>
      <c r="AI28" s="541" t="s">
        <v>167</v>
      </c>
      <c r="AJ28" s="541"/>
      <c r="AK28" s="541"/>
      <c r="AM28" s="542" t="s">
        <v>198</v>
      </c>
      <c r="AN28" s="542" t="s">
        <v>199</v>
      </c>
      <c r="AO28" s="541" t="s">
        <v>167</v>
      </c>
      <c r="AP28" s="541"/>
      <c r="AQ28" s="541"/>
    </row>
    <row r="29" spans="1:43" ht="21" customHeight="1">
      <c r="A29" s="413">
        <v>77</v>
      </c>
      <c r="B29" s="36" t="s">
        <v>165</v>
      </c>
      <c r="C29" s="36" t="s">
        <v>200</v>
      </c>
      <c r="D29" s="244">
        <v>2</v>
      </c>
      <c r="E29" s="244" t="s">
        <v>166</v>
      </c>
      <c r="F29" s="244" t="s">
        <v>166</v>
      </c>
      <c r="I29" s="545"/>
      <c r="J29" s="546"/>
      <c r="K29" s="165">
        <v>1</v>
      </c>
      <c r="L29" s="165" t="s">
        <v>162</v>
      </c>
      <c r="M29" s="165">
        <v>2</v>
      </c>
      <c r="N29" s="166"/>
      <c r="O29" s="542"/>
      <c r="P29" s="542"/>
      <c r="Q29" s="201">
        <v>1</v>
      </c>
      <c r="R29" s="201" t="s">
        <v>162</v>
      </c>
      <c r="S29" s="201">
        <v>2</v>
      </c>
      <c r="U29" s="542"/>
      <c r="V29" s="542"/>
      <c r="W29" s="201">
        <v>1</v>
      </c>
      <c r="X29" s="201" t="s">
        <v>162</v>
      </c>
      <c r="Y29" s="201">
        <v>2</v>
      </c>
      <c r="AA29" s="542"/>
      <c r="AB29" s="542"/>
      <c r="AC29" s="204">
        <v>1</v>
      </c>
      <c r="AD29" s="204" t="s">
        <v>162</v>
      </c>
      <c r="AE29" s="204">
        <v>2</v>
      </c>
      <c r="AG29" s="542"/>
      <c r="AH29" s="542"/>
      <c r="AI29" s="405">
        <v>1</v>
      </c>
      <c r="AJ29" s="405" t="s">
        <v>162</v>
      </c>
      <c r="AK29" s="405">
        <v>2</v>
      </c>
      <c r="AM29" s="542"/>
      <c r="AN29" s="542"/>
      <c r="AO29" s="411">
        <v>1</v>
      </c>
      <c r="AP29" s="411" t="s">
        <v>162</v>
      </c>
      <c r="AQ29" s="411">
        <v>2</v>
      </c>
    </row>
    <row r="30" spans="1:43" ht="24" customHeight="1">
      <c r="A30" s="413">
        <v>77</v>
      </c>
      <c r="B30" s="36" t="s">
        <v>165</v>
      </c>
      <c r="C30" s="36" t="s">
        <v>201</v>
      </c>
      <c r="D30" s="244">
        <v>2</v>
      </c>
      <c r="E30" s="244" t="s">
        <v>166</v>
      </c>
      <c r="F30" s="244" t="s">
        <v>166</v>
      </c>
      <c r="I30" s="201" t="s">
        <v>43</v>
      </c>
      <c r="J30" s="167" t="s">
        <v>202</v>
      </c>
      <c r="K30" s="168">
        <v>391.77</v>
      </c>
      <c r="L30" s="168">
        <v>411.1</v>
      </c>
      <c r="M30" s="168">
        <v>355.25</v>
      </c>
      <c r="N30" s="169"/>
      <c r="O30" s="201" t="s">
        <v>43</v>
      </c>
      <c r="P30" s="201" t="s">
        <v>202</v>
      </c>
      <c r="Q30" s="170">
        <v>393.42</v>
      </c>
      <c r="R30" s="170">
        <v>412.83</v>
      </c>
      <c r="S30" s="170">
        <v>356.74</v>
      </c>
      <c r="U30" s="201" t="s">
        <v>43</v>
      </c>
      <c r="V30" s="201" t="s">
        <v>202</v>
      </c>
      <c r="W30" s="170">
        <v>407.58</v>
      </c>
      <c r="X30" s="170">
        <v>427.69</v>
      </c>
      <c r="Y30" s="170">
        <v>369.58</v>
      </c>
      <c r="AA30" s="204" t="s">
        <v>43</v>
      </c>
      <c r="AB30" s="204" t="s">
        <v>202</v>
      </c>
      <c r="AC30" s="170">
        <v>421.85</v>
      </c>
      <c r="AD30" s="170">
        <v>442.66</v>
      </c>
      <c r="AE30" s="170">
        <v>382.52</v>
      </c>
      <c r="AG30" s="405" t="s">
        <v>43</v>
      </c>
      <c r="AH30" s="405" t="s">
        <v>202</v>
      </c>
      <c r="AI30" s="170">
        <v>435.6</v>
      </c>
      <c r="AJ30" s="170">
        <v>457.09</v>
      </c>
      <c r="AK30" s="170">
        <v>394.99</v>
      </c>
      <c r="AM30" s="411" t="s">
        <v>43</v>
      </c>
      <c r="AN30" s="416" t="s">
        <v>202</v>
      </c>
      <c r="AO30" s="416">
        <v>440.13</v>
      </c>
      <c r="AP30" s="416">
        <v>461.84</v>
      </c>
      <c r="AQ30" s="416">
        <v>399.1</v>
      </c>
    </row>
    <row r="31" spans="1:43" ht="39" customHeight="1">
      <c r="A31" s="413">
        <v>77</v>
      </c>
      <c r="B31" s="36" t="s">
        <v>165</v>
      </c>
      <c r="C31" s="36" t="s">
        <v>1463</v>
      </c>
      <c r="D31" s="244">
        <v>2</v>
      </c>
      <c r="E31" s="244" t="s">
        <v>166</v>
      </c>
      <c r="F31" s="244" t="s">
        <v>166</v>
      </c>
      <c r="I31" s="201" t="s">
        <v>43</v>
      </c>
      <c r="J31" s="167" t="s">
        <v>80</v>
      </c>
      <c r="K31" s="168">
        <v>413.56</v>
      </c>
      <c r="L31" s="168">
        <v>433.98</v>
      </c>
      <c r="M31" s="168">
        <v>375.06</v>
      </c>
      <c r="N31" s="169"/>
      <c r="O31" s="201" t="s">
        <v>43</v>
      </c>
      <c r="P31" s="201" t="s">
        <v>80</v>
      </c>
      <c r="Q31" s="170">
        <v>415.3</v>
      </c>
      <c r="R31" s="170">
        <v>435.8</v>
      </c>
      <c r="S31" s="170">
        <v>376.64</v>
      </c>
      <c r="U31" s="201" t="s">
        <v>43</v>
      </c>
      <c r="V31" s="201" t="s">
        <v>80</v>
      </c>
      <c r="W31" s="170">
        <v>430.25</v>
      </c>
      <c r="X31" s="170">
        <v>451.49</v>
      </c>
      <c r="Y31" s="170">
        <v>390.2</v>
      </c>
      <c r="AA31" s="204" t="s">
        <v>43</v>
      </c>
      <c r="AB31" s="204" t="s">
        <v>80</v>
      </c>
      <c r="AC31" s="170">
        <v>445.31</v>
      </c>
      <c r="AD31" s="170">
        <v>467.29</v>
      </c>
      <c r="AE31" s="170">
        <v>403.86</v>
      </c>
      <c r="AG31" s="405" t="s">
        <v>43</v>
      </c>
      <c r="AH31" s="405" t="s">
        <v>80</v>
      </c>
      <c r="AI31" s="170">
        <v>459.83</v>
      </c>
      <c r="AJ31" s="170">
        <v>482.52</v>
      </c>
      <c r="AK31" s="170">
        <v>417.03</v>
      </c>
      <c r="AM31" s="411" t="s">
        <v>43</v>
      </c>
      <c r="AN31" s="416" t="s">
        <v>80</v>
      </c>
      <c r="AO31" s="416">
        <v>464.61</v>
      </c>
      <c r="AP31" s="416">
        <v>487.54</v>
      </c>
      <c r="AQ31" s="416">
        <v>421.37</v>
      </c>
    </row>
    <row r="32" spans="1:43">
      <c r="A32" s="413">
        <v>77</v>
      </c>
      <c r="B32" s="36" t="s">
        <v>165</v>
      </c>
      <c r="C32" s="36" t="s">
        <v>203</v>
      </c>
      <c r="D32" s="244">
        <v>2</v>
      </c>
      <c r="E32" s="244" t="s">
        <v>172</v>
      </c>
      <c r="F32" s="244" t="s">
        <v>166</v>
      </c>
      <c r="I32" s="201" t="s">
        <v>43</v>
      </c>
      <c r="J32" s="167" t="s">
        <v>44</v>
      </c>
      <c r="K32" s="168" t="s">
        <v>204</v>
      </c>
      <c r="L32" s="168" t="s">
        <v>204</v>
      </c>
      <c r="M32" s="168" t="s">
        <v>204</v>
      </c>
      <c r="N32" s="169"/>
      <c r="O32" s="201" t="s">
        <v>43</v>
      </c>
      <c r="P32" s="201" t="s">
        <v>44</v>
      </c>
      <c r="Q32" s="170" t="s">
        <v>204</v>
      </c>
      <c r="R32" s="171" t="s">
        <v>204</v>
      </c>
      <c r="S32" s="170" t="s">
        <v>204</v>
      </c>
      <c r="U32" s="201" t="s">
        <v>43</v>
      </c>
      <c r="V32" s="201" t="s">
        <v>44</v>
      </c>
      <c r="W32" s="170" t="s">
        <v>204</v>
      </c>
      <c r="X32" s="171" t="s">
        <v>204</v>
      </c>
      <c r="Y32" s="170" t="s">
        <v>204</v>
      </c>
      <c r="AA32" s="204" t="s">
        <v>43</v>
      </c>
      <c r="AB32" s="204" t="s">
        <v>44</v>
      </c>
      <c r="AC32" s="170" t="s">
        <v>204</v>
      </c>
      <c r="AD32" s="171" t="s">
        <v>204</v>
      </c>
      <c r="AE32" s="170" t="s">
        <v>204</v>
      </c>
      <c r="AG32" s="405" t="s">
        <v>43</v>
      </c>
      <c r="AH32" s="405" t="s">
        <v>44</v>
      </c>
      <c r="AI32" s="170" t="s">
        <v>204</v>
      </c>
      <c r="AJ32" s="171" t="s">
        <v>204</v>
      </c>
      <c r="AK32" s="170" t="s">
        <v>204</v>
      </c>
      <c r="AM32" s="411" t="s">
        <v>43</v>
      </c>
      <c r="AN32" s="416" t="s">
        <v>44</v>
      </c>
      <c r="AO32" s="417" t="s">
        <v>204</v>
      </c>
      <c r="AP32" s="417" t="s">
        <v>204</v>
      </c>
      <c r="AQ32" s="417" t="s">
        <v>204</v>
      </c>
    </row>
    <row r="33" spans="1:43">
      <c r="A33" s="413">
        <v>77</v>
      </c>
      <c r="B33" s="36" t="s">
        <v>165</v>
      </c>
      <c r="C33" s="36" t="s">
        <v>205</v>
      </c>
      <c r="D33" s="244">
        <v>2</v>
      </c>
      <c r="E33" s="244" t="s">
        <v>166</v>
      </c>
      <c r="F33" s="244" t="s">
        <v>166</v>
      </c>
      <c r="I33" s="201" t="s">
        <v>46</v>
      </c>
      <c r="J33" s="167" t="s">
        <v>202</v>
      </c>
      <c r="K33" s="168">
        <v>516.20000000000005</v>
      </c>
      <c r="L33" s="168">
        <v>542.6</v>
      </c>
      <c r="M33" s="168">
        <v>472.93</v>
      </c>
      <c r="N33" s="169"/>
      <c r="O33" s="201" t="s">
        <v>46</v>
      </c>
      <c r="P33" s="201" t="s">
        <v>202</v>
      </c>
      <c r="Q33" s="170">
        <v>518.37</v>
      </c>
      <c r="R33" s="170">
        <v>544.88</v>
      </c>
      <c r="S33" s="170">
        <v>474.92</v>
      </c>
      <c r="U33" s="201" t="s">
        <v>46</v>
      </c>
      <c r="V33" s="201" t="s">
        <v>202</v>
      </c>
      <c r="W33" s="170">
        <v>537.03</v>
      </c>
      <c r="X33" s="170">
        <v>564.5</v>
      </c>
      <c r="Y33" s="170">
        <v>492.02</v>
      </c>
      <c r="AA33" s="204" t="s">
        <v>46</v>
      </c>
      <c r="AB33" s="204" t="s">
        <v>202</v>
      </c>
      <c r="AC33" s="170">
        <v>555.83000000000004</v>
      </c>
      <c r="AD33" s="170">
        <v>584.26</v>
      </c>
      <c r="AE33" s="170">
        <v>509.24</v>
      </c>
      <c r="AG33" s="405" t="s">
        <v>46</v>
      </c>
      <c r="AH33" s="405" t="s">
        <v>202</v>
      </c>
      <c r="AI33" s="170">
        <v>573.95000000000005</v>
      </c>
      <c r="AJ33" s="170">
        <v>603.30999999999995</v>
      </c>
      <c r="AK33" s="170">
        <v>525.84</v>
      </c>
      <c r="AM33" s="411" t="s">
        <v>46</v>
      </c>
      <c r="AN33" s="416" t="s">
        <v>202</v>
      </c>
      <c r="AO33" s="416">
        <v>579.91999999999996</v>
      </c>
      <c r="AP33" s="416">
        <v>609.58000000000004</v>
      </c>
      <c r="AQ33" s="416">
        <v>531.30999999999995</v>
      </c>
    </row>
    <row r="34" spans="1:43">
      <c r="A34" s="413">
        <v>77</v>
      </c>
      <c r="B34" s="36" t="s">
        <v>165</v>
      </c>
      <c r="C34" s="36" t="s">
        <v>206</v>
      </c>
      <c r="D34" s="244">
        <v>2</v>
      </c>
      <c r="E34" s="244" t="s">
        <v>166</v>
      </c>
      <c r="F34" s="244" t="s">
        <v>166</v>
      </c>
      <c r="I34" s="201" t="s">
        <v>46</v>
      </c>
      <c r="J34" s="167" t="s">
        <v>80</v>
      </c>
      <c r="K34" s="168">
        <v>545.04999999999995</v>
      </c>
      <c r="L34" s="168">
        <v>572.88</v>
      </c>
      <c r="M34" s="168">
        <v>499.31</v>
      </c>
      <c r="N34" s="169"/>
      <c r="O34" s="201" t="s">
        <v>46</v>
      </c>
      <c r="P34" s="201" t="s">
        <v>80</v>
      </c>
      <c r="Q34" s="170">
        <v>547.34</v>
      </c>
      <c r="R34" s="170">
        <v>575.29</v>
      </c>
      <c r="S34" s="170">
        <v>501.41</v>
      </c>
      <c r="U34" s="201" t="s">
        <v>46</v>
      </c>
      <c r="V34" s="201" t="s">
        <v>80</v>
      </c>
      <c r="W34" s="170">
        <v>567.04</v>
      </c>
      <c r="X34" s="170">
        <v>596</v>
      </c>
      <c r="Y34" s="170">
        <v>519.46</v>
      </c>
      <c r="AA34" s="204" t="s">
        <v>46</v>
      </c>
      <c r="AB34" s="204" t="s">
        <v>80</v>
      </c>
      <c r="AC34" s="170">
        <v>586.89</v>
      </c>
      <c r="AD34" s="170">
        <v>616.86</v>
      </c>
      <c r="AE34" s="170">
        <v>537.64</v>
      </c>
      <c r="AG34" s="405" t="s">
        <v>46</v>
      </c>
      <c r="AH34" s="405" t="s">
        <v>80</v>
      </c>
      <c r="AI34" s="170">
        <v>606.02</v>
      </c>
      <c r="AJ34" s="170">
        <v>636.97</v>
      </c>
      <c r="AK34" s="170">
        <v>555.16999999999996</v>
      </c>
      <c r="AM34" s="411" t="s">
        <v>46</v>
      </c>
      <c r="AN34" s="416" t="s">
        <v>80</v>
      </c>
      <c r="AO34" s="416">
        <v>612.32000000000005</v>
      </c>
      <c r="AP34" s="416">
        <v>643.59</v>
      </c>
      <c r="AQ34" s="416">
        <v>560.94000000000005</v>
      </c>
    </row>
    <row r="35" spans="1:43">
      <c r="A35" s="413">
        <v>77</v>
      </c>
      <c r="B35" s="36" t="s">
        <v>165</v>
      </c>
      <c r="C35" s="36" t="s">
        <v>207</v>
      </c>
      <c r="D35" s="244">
        <v>2</v>
      </c>
      <c r="E35" s="244" t="s">
        <v>166</v>
      </c>
      <c r="F35" s="244" t="s">
        <v>166</v>
      </c>
      <c r="I35" s="201" t="s">
        <v>46</v>
      </c>
      <c r="J35" s="167" t="s">
        <v>44</v>
      </c>
      <c r="K35" s="168">
        <v>681.29</v>
      </c>
      <c r="L35" s="168">
        <v>716.1</v>
      </c>
      <c r="M35" s="168">
        <v>624.20000000000005</v>
      </c>
      <c r="N35" s="169"/>
      <c r="O35" s="201" t="s">
        <v>46</v>
      </c>
      <c r="P35" s="201" t="s">
        <v>44</v>
      </c>
      <c r="Q35" s="170">
        <v>684.15</v>
      </c>
      <c r="R35" s="170">
        <v>719.11</v>
      </c>
      <c r="S35" s="170">
        <v>626.82000000000005</v>
      </c>
      <c r="U35" s="201" t="s">
        <v>46</v>
      </c>
      <c r="V35" s="201" t="s">
        <v>44</v>
      </c>
      <c r="W35" s="241">
        <v>708.78</v>
      </c>
      <c r="X35" s="241">
        <v>745</v>
      </c>
      <c r="Y35" s="170">
        <v>649.39</v>
      </c>
      <c r="AA35" s="204" t="s">
        <v>46</v>
      </c>
      <c r="AB35" s="242" t="s">
        <v>44</v>
      </c>
      <c r="AC35" s="241">
        <v>733.59</v>
      </c>
      <c r="AD35" s="241">
        <v>771.08</v>
      </c>
      <c r="AE35" s="170">
        <v>672.12</v>
      </c>
      <c r="AG35" s="405" t="s">
        <v>46</v>
      </c>
      <c r="AH35" s="242" t="s">
        <v>44</v>
      </c>
      <c r="AI35" s="241">
        <v>757.51</v>
      </c>
      <c r="AJ35" s="241">
        <v>796.22</v>
      </c>
      <c r="AK35" s="170">
        <v>694.03</v>
      </c>
      <c r="AM35" s="411" t="s">
        <v>46</v>
      </c>
      <c r="AN35" s="416" t="s">
        <v>44</v>
      </c>
      <c r="AO35" s="416">
        <v>765.39</v>
      </c>
      <c r="AP35" s="416">
        <v>804.5</v>
      </c>
      <c r="AQ35" s="416">
        <v>701.25</v>
      </c>
    </row>
    <row r="36" spans="1:43">
      <c r="A36" s="413">
        <v>77</v>
      </c>
      <c r="B36" s="36" t="s">
        <v>165</v>
      </c>
      <c r="C36" s="36" t="s">
        <v>208</v>
      </c>
      <c r="D36" s="244">
        <v>2</v>
      </c>
      <c r="E36" s="244" t="s">
        <v>166</v>
      </c>
      <c r="F36" s="244" t="s">
        <v>166</v>
      </c>
      <c r="I36" s="201" t="s">
        <v>48</v>
      </c>
      <c r="J36" s="167" t="s">
        <v>202</v>
      </c>
      <c r="K36" s="168">
        <v>567.95000000000005</v>
      </c>
      <c r="L36" s="168">
        <v>596.19000000000005</v>
      </c>
      <c r="M36" s="168">
        <v>520.54999999999995</v>
      </c>
      <c r="N36" s="169"/>
      <c r="O36" s="201" t="s">
        <v>48</v>
      </c>
      <c r="P36" s="201" t="s">
        <v>202</v>
      </c>
      <c r="Q36" s="170">
        <v>570.34</v>
      </c>
      <c r="R36" s="170">
        <v>598.69000000000005</v>
      </c>
      <c r="S36" s="170">
        <v>522.74</v>
      </c>
      <c r="U36" s="201" t="s">
        <v>48</v>
      </c>
      <c r="V36" s="201" t="s">
        <v>202</v>
      </c>
      <c r="W36" s="241">
        <v>590.87</v>
      </c>
      <c r="X36" s="241">
        <v>620.24</v>
      </c>
      <c r="Y36" s="170">
        <v>541.55999999999995</v>
      </c>
      <c r="AA36" s="204" t="s">
        <v>48</v>
      </c>
      <c r="AB36" s="242" t="s">
        <v>202</v>
      </c>
      <c r="AC36" s="241">
        <v>611.54999999999995</v>
      </c>
      <c r="AD36" s="241">
        <v>641.95000000000005</v>
      </c>
      <c r="AE36" s="170">
        <v>560.51</v>
      </c>
      <c r="AG36" s="405" t="s">
        <v>48</v>
      </c>
      <c r="AH36" s="242" t="s">
        <v>202</v>
      </c>
      <c r="AI36" s="241">
        <v>631.49</v>
      </c>
      <c r="AJ36" s="241">
        <v>662.88</v>
      </c>
      <c r="AK36" s="170">
        <v>578.78</v>
      </c>
      <c r="AM36" s="411" t="s">
        <v>48</v>
      </c>
      <c r="AN36" s="416" t="s">
        <v>202</v>
      </c>
      <c r="AO36" s="416">
        <v>638.05999999999995</v>
      </c>
      <c r="AP36" s="416">
        <v>669.77</v>
      </c>
      <c r="AQ36" s="416">
        <v>584.79999999999995</v>
      </c>
    </row>
    <row r="37" spans="1:43">
      <c r="A37" s="413">
        <v>77</v>
      </c>
      <c r="B37" s="36" t="s">
        <v>165</v>
      </c>
      <c r="C37" s="36" t="s">
        <v>209</v>
      </c>
      <c r="D37" s="244">
        <v>2</v>
      </c>
      <c r="E37" s="244" t="s">
        <v>166</v>
      </c>
      <c r="F37" s="244" t="s">
        <v>166</v>
      </c>
      <c r="I37" s="201" t="s">
        <v>48</v>
      </c>
      <c r="J37" s="167" t="s">
        <v>80</v>
      </c>
      <c r="K37" s="168">
        <v>599.47</v>
      </c>
      <c r="L37" s="168">
        <v>629.35</v>
      </c>
      <c r="M37" s="168">
        <v>549.39</v>
      </c>
      <c r="N37" s="169"/>
      <c r="O37" s="201" t="s">
        <v>48</v>
      </c>
      <c r="P37" s="201" t="s">
        <v>80</v>
      </c>
      <c r="Q37" s="170">
        <v>601.99</v>
      </c>
      <c r="R37" s="170">
        <v>631.99</v>
      </c>
      <c r="S37" s="170">
        <v>551.70000000000005</v>
      </c>
      <c r="U37" s="201" t="s">
        <v>48</v>
      </c>
      <c r="V37" s="201" t="s">
        <v>80</v>
      </c>
      <c r="W37" s="241">
        <v>623.66</v>
      </c>
      <c r="X37" s="241">
        <v>654.74</v>
      </c>
      <c r="Y37" s="170">
        <v>571.55999999999995</v>
      </c>
      <c r="AA37" s="204" t="s">
        <v>48</v>
      </c>
      <c r="AB37" s="242" t="s">
        <v>80</v>
      </c>
      <c r="AC37" s="241">
        <v>645.49</v>
      </c>
      <c r="AD37" s="241">
        <v>677.66</v>
      </c>
      <c r="AE37" s="170">
        <v>591.55999999999995</v>
      </c>
      <c r="AG37" s="405" t="s">
        <v>48</v>
      </c>
      <c r="AH37" s="242" t="s">
        <v>80</v>
      </c>
      <c r="AI37" s="241">
        <v>666.53</v>
      </c>
      <c r="AJ37" s="241">
        <v>699.75</v>
      </c>
      <c r="AK37" s="170">
        <v>610.84</v>
      </c>
      <c r="AM37" s="411" t="s">
        <v>48</v>
      </c>
      <c r="AN37" s="416" t="s">
        <v>80</v>
      </c>
      <c r="AO37" s="416">
        <v>673.46</v>
      </c>
      <c r="AP37" s="416">
        <v>707.03</v>
      </c>
      <c r="AQ37" s="416">
        <v>617.19000000000005</v>
      </c>
    </row>
    <row r="38" spans="1:43">
      <c r="A38" s="413">
        <v>77</v>
      </c>
      <c r="B38" s="36" t="s">
        <v>165</v>
      </c>
      <c r="C38" s="36" t="s">
        <v>210</v>
      </c>
      <c r="D38" s="244">
        <v>2</v>
      </c>
      <c r="E38" s="244" t="s">
        <v>166</v>
      </c>
      <c r="F38" s="244" t="s">
        <v>166</v>
      </c>
      <c r="I38" s="201" t="s">
        <v>48</v>
      </c>
      <c r="J38" s="167" t="s">
        <v>44</v>
      </c>
      <c r="K38" s="168">
        <v>749.28</v>
      </c>
      <c r="L38" s="168">
        <v>786.79</v>
      </c>
      <c r="M38" s="168">
        <v>686.85</v>
      </c>
      <c r="N38" s="169"/>
      <c r="O38" s="201" t="s">
        <v>48</v>
      </c>
      <c r="P38" s="201" t="s">
        <v>44</v>
      </c>
      <c r="Q38" s="170">
        <v>752.43</v>
      </c>
      <c r="R38" s="170">
        <v>790.09</v>
      </c>
      <c r="S38" s="170">
        <v>689.73</v>
      </c>
      <c r="U38" s="201" t="s">
        <v>48</v>
      </c>
      <c r="V38" s="201" t="s">
        <v>44</v>
      </c>
      <c r="W38" s="241">
        <v>779.52</v>
      </c>
      <c r="X38" s="241">
        <v>818.53</v>
      </c>
      <c r="Y38" s="170">
        <v>714.56</v>
      </c>
      <c r="AA38" s="204" t="s">
        <v>48</v>
      </c>
      <c r="AB38" s="242" t="s">
        <v>44</v>
      </c>
      <c r="AC38" s="241">
        <v>806.8</v>
      </c>
      <c r="AD38" s="241">
        <v>847.18</v>
      </c>
      <c r="AE38" s="170">
        <v>739.57</v>
      </c>
      <c r="AG38" s="405" t="s">
        <v>48</v>
      </c>
      <c r="AH38" s="242" t="s">
        <v>44</v>
      </c>
      <c r="AI38" s="241">
        <v>833.1</v>
      </c>
      <c r="AJ38" s="241">
        <v>874.8</v>
      </c>
      <c r="AK38" s="170">
        <v>763.68</v>
      </c>
      <c r="AM38" s="411" t="s">
        <v>48</v>
      </c>
      <c r="AN38" s="416" t="s">
        <v>44</v>
      </c>
      <c r="AO38" s="416">
        <v>841.76</v>
      </c>
      <c r="AP38" s="416">
        <v>883.9</v>
      </c>
      <c r="AQ38" s="416">
        <v>771.62</v>
      </c>
    </row>
    <row r="39" spans="1:43" ht="21" customHeight="1">
      <c r="A39" s="413">
        <v>77</v>
      </c>
      <c r="B39" s="36" t="s">
        <v>165</v>
      </c>
      <c r="C39" s="36" t="s">
        <v>211</v>
      </c>
      <c r="D39" s="244">
        <v>2</v>
      </c>
      <c r="E39" s="244" t="s">
        <v>166</v>
      </c>
      <c r="F39" s="244" t="s">
        <v>166</v>
      </c>
      <c r="I39" s="201" t="s">
        <v>41</v>
      </c>
      <c r="J39" s="167" t="s">
        <v>202</v>
      </c>
      <c r="K39" s="168">
        <v>591.42999999999995</v>
      </c>
      <c r="L39" s="168">
        <v>619.87</v>
      </c>
      <c r="M39" s="168">
        <v>538.66999999999996</v>
      </c>
      <c r="N39" s="169"/>
      <c r="O39" s="201" t="s">
        <v>41</v>
      </c>
      <c r="P39" s="201" t="s">
        <v>202</v>
      </c>
      <c r="Q39" s="170">
        <v>593.91</v>
      </c>
      <c r="R39" s="170">
        <v>622.47</v>
      </c>
      <c r="S39" s="170">
        <v>540.92999999999995</v>
      </c>
      <c r="U39" s="201" t="s">
        <v>41</v>
      </c>
      <c r="V39" s="201" t="s">
        <v>202</v>
      </c>
      <c r="W39" s="170">
        <v>615.29</v>
      </c>
      <c r="X39" s="170">
        <v>644.88</v>
      </c>
      <c r="Y39" s="170">
        <v>560.4</v>
      </c>
      <c r="AA39" s="204" t="s">
        <v>41</v>
      </c>
      <c r="AB39" s="242" t="s">
        <v>202</v>
      </c>
      <c r="AC39" s="241">
        <v>636.83000000000004</v>
      </c>
      <c r="AD39" s="241">
        <v>667.45</v>
      </c>
      <c r="AE39" s="170">
        <v>580.01</v>
      </c>
      <c r="AG39" s="405" t="s">
        <v>41</v>
      </c>
      <c r="AH39" s="242" t="s">
        <v>202</v>
      </c>
      <c r="AI39" s="241">
        <v>657.59</v>
      </c>
      <c r="AJ39" s="241">
        <v>689.21</v>
      </c>
      <c r="AK39" s="170">
        <v>598.91999999999996</v>
      </c>
      <c r="AM39" s="411" t="s">
        <v>41</v>
      </c>
      <c r="AN39" s="416" t="s">
        <v>202</v>
      </c>
      <c r="AO39" s="416">
        <v>664.43</v>
      </c>
      <c r="AP39" s="416">
        <v>696.38</v>
      </c>
      <c r="AQ39" s="416">
        <v>605.15</v>
      </c>
    </row>
    <row r="40" spans="1:43" ht="26.25" customHeight="1">
      <c r="A40" s="413">
        <v>77</v>
      </c>
      <c r="B40" s="36" t="s">
        <v>165</v>
      </c>
      <c r="C40" s="36" t="s">
        <v>212</v>
      </c>
      <c r="D40" s="244">
        <v>1</v>
      </c>
      <c r="E40" s="244" t="s">
        <v>40</v>
      </c>
      <c r="F40" s="244" t="s">
        <v>172</v>
      </c>
      <c r="I40" s="201" t="s">
        <v>41</v>
      </c>
      <c r="J40" s="167" t="s">
        <v>80</v>
      </c>
      <c r="K40" s="168">
        <v>638.4</v>
      </c>
      <c r="L40" s="168">
        <v>668.89</v>
      </c>
      <c r="M40" s="168">
        <v>581.54</v>
      </c>
      <c r="N40" s="169"/>
      <c r="O40" s="201" t="s">
        <v>41</v>
      </c>
      <c r="P40" s="201" t="s">
        <v>80</v>
      </c>
      <c r="Q40" s="170">
        <v>641.08000000000004</v>
      </c>
      <c r="R40" s="170">
        <v>671.7</v>
      </c>
      <c r="S40" s="170">
        <v>583.98</v>
      </c>
      <c r="U40" s="201" t="s">
        <v>41</v>
      </c>
      <c r="V40" s="201" t="s">
        <v>80</v>
      </c>
      <c r="W40" s="170">
        <v>664.16</v>
      </c>
      <c r="X40" s="170">
        <v>695.88</v>
      </c>
      <c r="Y40" s="170">
        <v>605</v>
      </c>
      <c r="AA40" s="204" t="s">
        <v>41</v>
      </c>
      <c r="AB40" s="204" t="s">
        <v>80</v>
      </c>
      <c r="AC40" s="170">
        <v>687.41</v>
      </c>
      <c r="AD40" s="170">
        <v>720.24</v>
      </c>
      <c r="AE40" s="170">
        <v>626.17999999999995</v>
      </c>
      <c r="AG40" s="405" t="s">
        <v>41</v>
      </c>
      <c r="AH40" s="405" t="s">
        <v>80</v>
      </c>
      <c r="AI40" s="170">
        <v>709.82</v>
      </c>
      <c r="AJ40" s="170">
        <v>743.72</v>
      </c>
      <c r="AK40" s="170">
        <v>646.59</v>
      </c>
      <c r="AM40" s="411" t="s">
        <v>41</v>
      </c>
      <c r="AN40" s="416" t="s">
        <v>80</v>
      </c>
      <c r="AO40" s="416">
        <v>717.2</v>
      </c>
      <c r="AP40" s="416">
        <v>751.45</v>
      </c>
      <c r="AQ40" s="416">
        <v>653.30999999999995</v>
      </c>
    </row>
    <row r="41" spans="1:43" ht="28.5" customHeight="1">
      <c r="A41" s="413">
        <v>77</v>
      </c>
      <c r="B41" s="36" t="s">
        <v>165</v>
      </c>
      <c r="C41" s="36" t="s">
        <v>213</v>
      </c>
      <c r="D41" s="244">
        <v>1</v>
      </c>
      <c r="E41" s="244" t="s">
        <v>40</v>
      </c>
      <c r="F41" s="244" t="s">
        <v>40</v>
      </c>
      <c r="I41" s="201" t="s">
        <v>41</v>
      </c>
      <c r="J41" s="167" t="s">
        <v>44</v>
      </c>
      <c r="K41" s="168">
        <v>798.12</v>
      </c>
      <c r="L41" s="168">
        <v>836.22</v>
      </c>
      <c r="M41" s="168">
        <v>727.01</v>
      </c>
      <c r="N41" s="169"/>
      <c r="O41" s="201" t="s">
        <v>41</v>
      </c>
      <c r="P41" s="201" t="s">
        <v>44</v>
      </c>
      <c r="Q41" s="170">
        <v>801.47</v>
      </c>
      <c r="R41" s="170">
        <v>839.73</v>
      </c>
      <c r="S41" s="170">
        <v>730.06</v>
      </c>
      <c r="U41" s="201" t="s">
        <v>41</v>
      </c>
      <c r="V41" s="201" t="s">
        <v>44</v>
      </c>
      <c r="W41" s="170">
        <v>830.32</v>
      </c>
      <c r="X41" s="170">
        <v>869.96</v>
      </c>
      <c r="Y41" s="170">
        <v>756.34</v>
      </c>
      <c r="AA41" s="204" t="s">
        <v>41</v>
      </c>
      <c r="AB41" s="204" t="s">
        <v>44</v>
      </c>
      <c r="AC41" s="170">
        <v>859.38</v>
      </c>
      <c r="AD41" s="170">
        <v>900.41</v>
      </c>
      <c r="AE41" s="170">
        <v>782.81</v>
      </c>
      <c r="AG41" s="405" t="s">
        <v>41</v>
      </c>
      <c r="AH41" s="405" t="s">
        <v>44</v>
      </c>
      <c r="AI41" s="170">
        <v>887.4</v>
      </c>
      <c r="AJ41" s="170">
        <v>929.76</v>
      </c>
      <c r="AK41" s="170">
        <v>808.33</v>
      </c>
      <c r="AM41" s="411" t="s">
        <v>41</v>
      </c>
      <c r="AN41" s="416" t="s">
        <v>44</v>
      </c>
      <c r="AO41" s="416">
        <v>896.63</v>
      </c>
      <c r="AP41" s="416">
        <v>939.43</v>
      </c>
      <c r="AQ41" s="416">
        <v>816.74</v>
      </c>
    </row>
    <row r="42" spans="1:43">
      <c r="A42" s="413">
        <v>77</v>
      </c>
      <c r="B42" s="36" t="s">
        <v>165</v>
      </c>
      <c r="C42" s="36" t="s">
        <v>214</v>
      </c>
      <c r="D42" s="244">
        <v>1</v>
      </c>
      <c r="E42" s="244" t="s">
        <v>40</v>
      </c>
      <c r="F42" s="244" t="s">
        <v>40</v>
      </c>
      <c r="I42" s="201" t="s">
        <v>45</v>
      </c>
      <c r="J42" s="167" t="s">
        <v>202</v>
      </c>
      <c r="K42" s="168">
        <v>608.33000000000004</v>
      </c>
      <c r="L42" s="168">
        <v>637.80999999999995</v>
      </c>
      <c r="M42" s="168">
        <v>553.71</v>
      </c>
      <c r="N42" s="169"/>
      <c r="O42" s="201" t="s">
        <v>45</v>
      </c>
      <c r="P42" s="201" t="s">
        <v>202</v>
      </c>
      <c r="Q42" s="170">
        <v>610.88</v>
      </c>
      <c r="R42" s="170">
        <v>640.49</v>
      </c>
      <c r="S42" s="170">
        <v>556.04</v>
      </c>
      <c r="U42" s="201" t="s">
        <v>45</v>
      </c>
      <c r="V42" s="201" t="s">
        <v>202</v>
      </c>
      <c r="W42" s="170">
        <v>632.87</v>
      </c>
      <c r="X42" s="170">
        <v>663.55</v>
      </c>
      <c r="Y42" s="170">
        <v>576.05999999999995</v>
      </c>
      <c r="AA42" s="204" t="s">
        <v>45</v>
      </c>
      <c r="AB42" s="204" t="s">
        <v>202</v>
      </c>
      <c r="AC42" s="170">
        <v>655.02</v>
      </c>
      <c r="AD42" s="170">
        <v>686.77</v>
      </c>
      <c r="AE42" s="170">
        <v>596.22</v>
      </c>
      <c r="AG42" s="405" t="s">
        <v>45</v>
      </c>
      <c r="AH42" s="405" t="s">
        <v>202</v>
      </c>
      <c r="AI42" s="170">
        <v>676.37</v>
      </c>
      <c r="AJ42" s="170">
        <v>709.16</v>
      </c>
      <c r="AK42" s="170">
        <v>615.66</v>
      </c>
      <c r="AM42" s="411" t="s">
        <v>45</v>
      </c>
      <c r="AN42" s="416" t="s">
        <v>202</v>
      </c>
      <c r="AO42" s="416">
        <v>683.4</v>
      </c>
      <c r="AP42" s="416">
        <v>716.54</v>
      </c>
      <c r="AQ42" s="416">
        <v>622.05999999999995</v>
      </c>
    </row>
    <row r="43" spans="1:43">
      <c r="A43" s="413">
        <v>77</v>
      </c>
      <c r="B43" s="36" t="s">
        <v>165</v>
      </c>
      <c r="C43" s="36" t="s">
        <v>215</v>
      </c>
      <c r="D43" s="244">
        <v>1</v>
      </c>
      <c r="E43" s="244" t="s">
        <v>40</v>
      </c>
      <c r="F43" s="244" t="s">
        <v>40</v>
      </c>
      <c r="I43" s="201" t="s">
        <v>45</v>
      </c>
      <c r="J43" s="167" t="s">
        <v>80</v>
      </c>
      <c r="K43" s="168">
        <v>684.15</v>
      </c>
      <c r="L43" s="168">
        <v>717.56</v>
      </c>
      <c r="M43" s="168">
        <v>622.75</v>
      </c>
      <c r="N43" s="169"/>
      <c r="O43" s="201" t="s">
        <v>45</v>
      </c>
      <c r="P43" s="201" t="s">
        <v>80</v>
      </c>
      <c r="Q43" s="170">
        <v>687.02</v>
      </c>
      <c r="R43" s="170">
        <v>720.57</v>
      </c>
      <c r="S43" s="170">
        <v>625.37</v>
      </c>
      <c r="U43" s="201" t="s">
        <v>45</v>
      </c>
      <c r="V43" s="201" t="s">
        <v>80</v>
      </c>
      <c r="W43" s="170">
        <v>711.75</v>
      </c>
      <c r="X43" s="170">
        <v>746.51</v>
      </c>
      <c r="Y43" s="170">
        <v>647.88</v>
      </c>
      <c r="AA43" s="204" t="s">
        <v>45</v>
      </c>
      <c r="AB43" s="204" t="s">
        <v>80</v>
      </c>
      <c r="AC43" s="170">
        <v>736.66</v>
      </c>
      <c r="AD43" s="170">
        <v>772.64</v>
      </c>
      <c r="AE43" s="170">
        <v>670.56</v>
      </c>
      <c r="AG43" s="405" t="s">
        <v>45</v>
      </c>
      <c r="AH43" s="405" t="s">
        <v>80</v>
      </c>
      <c r="AI43" s="170">
        <v>760.68</v>
      </c>
      <c r="AJ43" s="170">
        <v>797.83</v>
      </c>
      <c r="AK43" s="170">
        <v>692.42</v>
      </c>
      <c r="AM43" s="411" t="s">
        <v>45</v>
      </c>
      <c r="AN43" s="416" t="s">
        <v>80</v>
      </c>
      <c r="AO43" s="416">
        <v>768.59</v>
      </c>
      <c r="AP43" s="416">
        <v>806.13</v>
      </c>
      <c r="AQ43" s="416">
        <v>699.62</v>
      </c>
    </row>
    <row r="44" spans="1:43">
      <c r="A44" s="413">
        <v>77</v>
      </c>
      <c r="B44" s="36" t="s">
        <v>165</v>
      </c>
      <c r="C44" s="36" t="s">
        <v>216</v>
      </c>
      <c r="D44" s="244">
        <v>2</v>
      </c>
      <c r="E44" s="244" t="s">
        <v>166</v>
      </c>
      <c r="F44" s="244" t="s">
        <v>166</v>
      </c>
      <c r="I44" s="201" t="s">
        <v>45</v>
      </c>
      <c r="J44" s="167" t="s">
        <v>44</v>
      </c>
      <c r="K44" s="168">
        <v>855.2</v>
      </c>
      <c r="L44" s="168">
        <v>897.02</v>
      </c>
      <c r="M44" s="168">
        <v>778.55</v>
      </c>
      <c r="N44" s="169"/>
      <c r="O44" s="201" t="s">
        <v>45</v>
      </c>
      <c r="P44" s="201" t="s">
        <v>44</v>
      </c>
      <c r="Q44" s="170">
        <v>858.79</v>
      </c>
      <c r="R44" s="170">
        <v>900.79</v>
      </c>
      <c r="S44" s="170">
        <v>781.82</v>
      </c>
      <c r="U44" s="201" t="s">
        <v>45</v>
      </c>
      <c r="V44" s="201" t="s">
        <v>44</v>
      </c>
      <c r="W44" s="170">
        <v>889.71</v>
      </c>
      <c r="X44" s="170">
        <v>933.22</v>
      </c>
      <c r="Y44" s="170">
        <v>809.97</v>
      </c>
      <c r="AA44" s="204" t="s">
        <v>45</v>
      </c>
      <c r="AB44" s="204" t="s">
        <v>44</v>
      </c>
      <c r="AC44" s="170">
        <v>920.85</v>
      </c>
      <c r="AD44" s="170">
        <v>965.88</v>
      </c>
      <c r="AE44" s="170">
        <v>838.32</v>
      </c>
      <c r="AG44" s="405" t="s">
        <v>45</v>
      </c>
      <c r="AH44" s="405" t="s">
        <v>44</v>
      </c>
      <c r="AI44" s="170">
        <v>950.87</v>
      </c>
      <c r="AJ44" s="170">
        <v>997.37</v>
      </c>
      <c r="AK44" s="170">
        <v>865.65</v>
      </c>
      <c r="AM44" s="411" t="s">
        <v>45</v>
      </c>
      <c r="AN44" s="416" t="s">
        <v>44</v>
      </c>
      <c r="AO44" s="416">
        <v>960.76</v>
      </c>
      <c r="AP44" s="416">
        <v>1007.74</v>
      </c>
      <c r="AQ44" s="416">
        <v>874.65</v>
      </c>
    </row>
    <row r="45" spans="1:43">
      <c r="A45" s="413">
        <v>77</v>
      </c>
      <c r="B45" s="36" t="s">
        <v>165</v>
      </c>
      <c r="C45" s="36" t="s">
        <v>217</v>
      </c>
      <c r="D45" s="244">
        <v>2</v>
      </c>
      <c r="E45" s="244" t="s">
        <v>166</v>
      </c>
      <c r="F45" s="244" t="s">
        <v>166</v>
      </c>
      <c r="I45" s="201" t="s">
        <v>50</v>
      </c>
      <c r="J45" s="167" t="s">
        <v>202</v>
      </c>
      <c r="K45" s="168">
        <v>678.4</v>
      </c>
      <c r="L45" s="168">
        <v>711.78</v>
      </c>
      <c r="M45" s="168">
        <v>617.59</v>
      </c>
      <c r="N45" s="169"/>
      <c r="O45" s="201" t="s">
        <v>50</v>
      </c>
      <c r="P45" s="201" t="s">
        <v>202</v>
      </c>
      <c r="Q45" s="170">
        <v>681.25</v>
      </c>
      <c r="R45" s="170">
        <v>714.77</v>
      </c>
      <c r="S45" s="170">
        <v>620.17999999999995</v>
      </c>
      <c r="U45" s="201" t="s">
        <v>50</v>
      </c>
      <c r="V45" s="201" t="s">
        <v>202</v>
      </c>
      <c r="W45" s="170">
        <v>705.78</v>
      </c>
      <c r="X45" s="170">
        <v>740.5</v>
      </c>
      <c r="Y45" s="170">
        <v>642.51</v>
      </c>
      <c r="AA45" s="204" t="s">
        <v>50</v>
      </c>
      <c r="AB45" s="204" t="s">
        <v>202</v>
      </c>
      <c r="AC45" s="170">
        <v>730.48</v>
      </c>
      <c r="AD45" s="170">
        <v>766.42</v>
      </c>
      <c r="AE45" s="170">
        <v>665</v>
      </c>
      <c r="AG45" s="405" t="s">
        <v>50</v>
      </c>
      <c r="AH45" s="405" t="s">
        <v>202</v>
      </c>
      <c r="AI45" s="170">
        <v>754.29</v>
      </c>
      <c r="AJ45" s="170">
        <v>791.41</v>
      </c>
      <c r="AK45" s="170">
        <v>686.68</v>
      </c>
      <c r="AM45" s="411" t="s">
        <v>50</v>
      </c>
      <c r="AN45" s="416" t="s">
        <v>202</v>
      </c>
      <c r="AO45" s="416">
        <v>762.13</v>
      </c>
      <c r="AP45" s="416">
        <v>799.64</v>
      </c>
      <c r="AQ45" s="416">
        <v>693.82</v>
      </c>
    </row>
    <row r="46" spans="1:43">
      <c r="A46" s="413">
        <v>77</v>
      </c>
      <c r="B46" s="36" t="s">
        <v>165</v>
      </c>
      <c r="C46" s="36" t="s">
        <v>218</v>
      </c>
      <c r="D46" s="244">
        <v>2</v>
      </c>
      <c r="E46" s="244" t="s">
        <v>166</v>
      </c>
      <c r="F46" s="244" t="s">
        <v>166</v>
      </c>
      <c r="I46" s="201" t="s">
        <v>50</v>
      </c>
      <c r="J46" s="167" t="s">
        <v>80</v>
      </c>
      <c r="K46" s="168">
        <v>763.1</v>
      </c>
      <c r="L46" s="168">
        <v>800.39</v>
      </c>
      <c r="M46" s="168">
        <v>695.07</v>
      </c>
      <c r="N46" s="169"/>
      <c r="O46" s="201" t="s">
        <v>50</v>
      </c>
      <c r="P46" s="201" t="s">
        <v>80</v>
      </c>
      <c r="Q46" s="170">
        <v>766.31</v>
      </c>
      <c r="R46" s="170">
        <v>803.75</v>
      </c>
      <c r="S46" s="170">
        <v>697.99</v>
      </c>
      <c r="U46" s="201" t="s">
        <v>50</v>
      </c>
      <c r="V46" s="201" t="s">
        <v>80</v>
      </c>
      <c r="W46" s="170">
        <v>793.9</v>
      </c>
      <c r="X46" s="170">
        <v>832.69</v>
      </c>
      <c r="Y46" s="170">
        <v>723.12</v>
      </c>
      <c r="AA46" s="204" t="s">
        <v>50</v>
      </c>
      <c r="AB46" s="204" t="s">
        <v>80</v>
      </c>
      <c r="AC46" s="170">
        <v>821.69</v>
      </c>
      <c r="AD46" s="170">
        <v>861.83</v>
      </c>
      <c r="AE46" s="170">
        <v>748.43</v>
      </c>
      <c r="AG46" s="405" t="s">
        <v>50</v>
      </c>
      <c r="AH46" s="405" t="s">
        <v>80</v>
      </c>
      <c r="AI46" s="170">
        <v>848.48</v>
      </c>
      <c r="AJ46" s="170">
        <v>889.93</v>
      </c>
      <c r="AK46" s="170">
        <v>772.83</v>
      </c>
      <c r="AM46" s="411" t="s">
        <v>50</v>
      </c>
      <c r="AN46" s="416" t="s">
        <v>80</v>
      </c>
      <c r="AO46" s="416">
        <v>857.3</v>
      </c>
      <c r="AP46" s="416">
        <v>899.19</v>
      </c>
      <c r="AQ46" s="416">
        <v>780.87</v>
      </c>
    </row>
    <row r="47" spans="1:43">
      <c r="A47" s="413">
        <v>77</v>
      </c>
      <c r="B47" s="36" t="s">
        <v>165</v>
      </c>
      <c r="C47" s="36" t="s">
        <v>219</v>
      </c>
      <c r="D47" s="244">
        <v>2</v>
      </c>
      <c r="E47" s="244" t="s">
        <v>166</v>
      </c>
      <c r="F47" s="244" t="s">
        <v>166</v>
      </c>
      <c r="I47" s="201" t="s">
        <v>50</v>
      </c>
      <c r="J47" s="167" t="s">
        <v>44</v>
      </c>
      <c r="K47" s="168">
        <v>953.91</v>
      </c>
      <c r="L47" s="168">
        <v>1000.47</v>
      </c>
      <c r="M47" s="168">
        <v>868.8</v>
      </c>
      <c r="N47" s="169"/>
      <c r="O47" s="201" t="s">
        <v>50</v>
      </c>
      <c r="P47" s="201" t="s">
        <v>44</v>
      </c>
      <c r="Q47" s="170">
        <v>957.92</v>
      </c>
      <c r="R47" s="170">
        <v>1004.67</v>
      </c>
      <c r="S47" s="170">
        <v>872.45</v>
      </c>
      <c r="U47" s="201" t="s">
        <v>50</v>
      </c>
      <c r="V47" s="201" t="s">
        <v>44</v>
      </c>
      <c r="W47" s="170">
        <v>992.41</v>
      </c>
      <c r="X47" s="170">
        <v>1040.8399999999999</v>
      </c>
      <c r="Y47" s="170">
        <v>903.86</v>
      </c>
      <c r="AA47" s="204" t="s">
        <v>50</v>
      </c>
      <c r="AB47" s="204" t="s">
        <v>44</v>
      </c>
      <c r="AC47" s="170">
        <v>1027.1400000000001</v>
      </c>
      <c r="AD47" s="170">
        <v>1077.27</v>
      </c>
      <c r="AE47" s="170">
        <v>935.5</v>
      </c>
      <c r="AG47" s="405" t="s">
        <v>50</v>
      </c>
      <c r="AH47" s="405" t="s">
        <v>44</v>
      </c>
      <c r="AI47" s="170">
        <v>1060.6199999999999</v>
      </c>
      <c r="AJ47" s="170">
        <v>1112.3900000000001</v>
      </c>
      <c r="AK47" s="170">
        <v>966</v>
      </c>
      <c r="AM47" s="411" t="s">
        <v>50</v>
      </c>
      <c r="AN47" s="416" t="s">
        <v>44</v>
      </c>
      <c r="AO47" s="416">
        <v>1071.6500000000001</v>
      </c>
      <c r="AP47" s="416">
        <v>1123.96</v>
      </c>
      <c r="AQ47" s="416">
        <v>976.05</v>
      </c>
    </row>
    <row r="48" spans="1:43">
      <c r="A48" s="413">
        <v>77</v>
      </c>
      <c r="B48" s="36" t="s">
        <v>165</v>
      </c>
      <c r="C48" s="36" t="s">
        <v>220</v>
      </c>
      <c r="D48" s="244">
        <v>2</v>
      </c>
      <c r="E48" s="244" t="s">
        <v>166</v>
      </c>
      <c r="F48" s="244" t="s">
        <v>166</v>
      </c>
      <c r="I48" s="201" t="s">
        <v>51</v>
      </c>
      <c r="J48" s="167" t="s">
        <v>202</v>
      </c>
      <c r="K48" s="168">
        <v>748.67</v>
      </c>
      <c r="L48" s="168">
        <v>785.74</v>
      </c>
      <c r="M48" s="168">
        <v>681.69</v>
      </c>
      <c r="N48" s="169"/>
      <c r="O48" s="201" t="s">
        <v>51</v>
      </c>
      <c r="P48" s="201" t="s">
        <v>202</v>
      </c>
      <c r="Q48" s="170">
        <v>751.81</v>
      </c>
      <c r="R48" s="170">
        <v>789.04</v>
      </c>
      <c r="S48" s="170">
        <v>684.55</v>
      </c>
      <c r="U48" s="201" t="s">
        <v>51</v>
      </c>
      <c r="V48" s="201" t="s">
        <v>202</v>
      </c>
      <c r="W48" s="170">
        <v>778.88</v>
      </c>
      <c r="X48" s="170">
        <v>817.45</v>
      </c>
      <c r="Y48" s="170">
        <v>709.19</v>
      </c>
      <c r="AA48" s="204" t="s">
        <v>51</v>
      </c>
      <c r="AB48" s="204" t="s">
        <v>202</v>
      </c>
      <c r="AC48" s="170">
        <v>806.14</v>
      </c>
      <c r="AD48" s="170">
        <v>846.06</v>
      </c>
      <c r="AE48" s="170">
        <v>734.01</v>
      </c>
      <c r="AG48" s="405" t="s">
        <v>51</v>
      </c>
      <c r="AH48" s="405" t="s">
        <v>202</v>
      </c>
      <c r="AI48" s="170">
        <v>832.42</v>
      </c>
      <c r="AJ48" s="170">
        <v>873.64</v>
      </c>
      <c r="AK48" s="170">
        <v>757.94</v>
      </c>
      <c r="AM48" s="411" t="s">
        <v>51</v>
      </c>
      <c r="AN48" s="416" t="s">
        <v>202</v>
      </c>
      <c r="AO48" s="416">
        <v>841.08</v>
      </c>
      <c r="AP48" s="416">
        <v>882.73</v>
      </c>
      <c r="AQ48" s="416">
        <v>765.82</v>
      </c>
    </row>
    <row r="49" spans="1:43">
      <c r="A49" s="413">
        <v>77</v>
      </c>
      <c r="B49" s="36" t="s">
        <v>165</v>
      </c>
      <c r="C49" s="36" t="s">
        <v>221</v>
      </c>
      <c r="D49" s="244">
        <v>2</v>
      </c>
      <c r="E49" s="244" t="s">
        <v>166</v>
      </c>
      <c r="F49" s="244" t="s">
        <v>166</v>
      </c>
      <c r="I49" s="201" t="s">
        <v>51</v>
      </c>
      <c r="J49" s="167" t="s">
        <v>80</v>
      </c>
      <c r="K49" s="168">
        <v>842.21</v>
      </c>
      <c r="L49" s="168">
        <v>884.24</v>
      </c>
      <c r="M49" s="168">
        <v>766.57</v>
      </c>
      <c r="N49" s="169"/>
      <c r="O49" s="201" t="s">
        <v>51</v>
      </c>
      <c r="P49" s="201" t="s">
        <v>80</v>
      </c>
      <c r="Q49" s="170">
        <v>845.75</v>
      </c>
      <c r="R49" s="170">
        <v>887.95</v>
      </c>
      <c r="S49" s="170">
        <v>769.79</v>
      </c>
      <c r="U49" s="201" t="s">
        <v>51</v>
      </c>
      <c r="V49" s="201" t="s">
        <v>80</v>
      </c>
      <c r="W49" s="170">
        <v>876.2</v>
      </c>
      <c r="X49" s="170">
        <v>919.92</v>
      </c>
      <c r="Y49" s="170">
        <v>797.5</v>
      </c>
      <c r="AA49" s="204" t="s">
        <v>51</v>
      </c>
      <c r="AB49" s="204" t="s">
        <v>80</v>
      </c>
      <c r="AC49" s="170">
        <v>906.87</v>
      </c>
      <c r="AD49" s="170">
        <v>952.12</v>
      </c>
      <c r="AE49" s="170">
        <v>825.41</v>
      </c>
      <c r="AG49" s="405" t="s">
        <v>51</v>
      </c>
      <c r="AH49" s="405" t="s">
        <v>80</v>
      </c>
      <c r="AI49" s="170">
        <v>936.43</v>
      </c>
      <c r="AJ49" s="170">
        <v>983.16</v>
      </c>
      <c r="AK49" s="170">
        <v>852.32</v>
      </c>
      <c r="AM49" s="411" t="s">
        <v>51</v>
      </c>
      <c r="AN49" s="416" t="s">
        <v>80</v>
      </c>
      <c r="AO49" s="416">
        <v>946.17</v>
      </c>
      <c r="AP49" s="416">
        <v>993.38</v>
      </c>
      <c r="AQ49" s="416">
        <v>861.18</v>
      </c>
    </row>
    <row r="50" spans="1:43" ht="25.5" customHeight="1">
      <c r="A50" s="413">
        <v>77</v>
      </c>
      <c r="B50" s="36" t="s">
        <v>165</v>
      </c>
      <c r="C50" s="36" t="s">
        <v>222</v>
      </c>
      <c r="D50" s="244">
        <v>1</v>
      </c>
      <c r="E50" s="244" t="s">
        <v>172</v>
      </c>
      <c r="F50" s="244" t="s">
        <v>166</v>
      </c>
      <c r="I50" s="201" t="s">
        <v>51</v>
      </c>
      <c r="J50" s="167" t="s">
        <v>44</v>
      </c>
      <c r="K50" s="168">
        <v>1052.8399999999999</v>
      </c>
      <c r="L50" s="168">
        <v>1105.3800000000001</v>
      </c>
      <c r="M50" s="168">
        <v>958.23</v>
      </c>
      <c r="N50" s="169"/>
      <c r="O50" s="201" t="s">
        <v>51</v>
      </c>
      <c r="P50" s="201" t="s">
        <v>44</v>
      </c>
      <c r="Q50" s="170">
        <v>1057.26</v>
      </c>
      <c r="R50" s="170">
        <v>1110.02</v>
      </c>
      <c r="S50" s="170">
        <v>962.25</v>
      </c>
      <c r="U50" s="201" t="s">
        <v>51</v>
      </c>
      <c r="V50" s="201" t="s">
        <v>44</v>
      </c>
      <c r="W50" s="170">
        <v>1095.32</v>
      </c>
      <c r="X50" s="170">
        <v>1149.98</v>
      </c>
      <c r="Y50" s="170">
        <v>996.89</v>
      </c>
      <c r="AA50" s="204" t="s">
        <v>51</v>
      </c>
      <c r="AB50" s="204" t="s">
        <v>44</v>
      </c>
      <c r="AC50" s="170">
        <v>1133.6600000000001</v>
      </c>
      <c r="AD50" s="170">
        <v>1190.23</v>
      </c>
      <c r="AE50" s="170">
        <v>1031.78</v>
      </c>
      <c r="AG50" s="405" t="s">
        <v>51</v>
      </c>
      <c r="AH50" s="405" t="s">
        <v>44</v>
      </c>
      <c r="AI50" s="170">
        <v>1170.6199999999999</v>
      </c>
      <c r="AJ50" s="170">
        <v>1229.03</v>
      </c>
      <c r="AK50" s="170">
        <v>1065.42</v>
      </c>
      <c r="AM50" s="411" t="s">
        <v>51</v>
      </c>
      <c r="AN50" s="416" t="s">
        <v>44</v>
      </c>
      <c r="AO50" s="416">
        <v>1182.79</v>
      </c>
      <c r="AP50" s="416">
        <v>1241.81</v>
      </c>
      <c r="AQ50" s="416">
        <v>1076.5</v>
      </c>
    </row>
    <row r="51" spans="1:43" ht="27" customHeight="1">
      <c r="A51" s="413">
        <v>77</v>
      </c>
      <c r="B51" s="36" t="s">
        <v>165</v>
      </c>
      <c r="C51" s="36" t="s">
        <v>223</v>
      </c>
      <c r="D51" s="244">
        <v>1</v>
      </c>
      <c r="E51" s="244" t="s">
        <v>172</v>
      </c>
      <c r="F51" s="244" t="s">
        <v>166</v>
      </c>
      <c r="I51" s="201" t="s">
        <v>61</v>
      </c>
      <c r="J51" s="167" t="s">
        <v>202</v>
      </c>
      <c r="K51" s="168">
        <v>819.15</v>
      </c>
      <c r="L51" s="168">
        <v>859.95</v>
      </c>
      <c r="M51" s="168">
        <v>745.59</v>
      </c>
      <c r="N51" s="169"/>
      <c r="O51" s="201" t="s">
        <v>61</v>
      </c>
      <c r="P51" s="201" t="s">
        <v>202</v>
      </c>
      <c r="Q51" s="170">
        <v>822.59</v>
      </c>
      <c r="R51" s="170">
        <v>863.56</v>
      </c>
      <c r="S51" s="170">
        <v>748.72</v>
      </c>
      <c r="U51" s="201" t="s">
        <v>61</v>
      </c>
      <c r="V51" s="201" t="s">
        <v>202</v>
      </c>
      <c r="W51" s="170">
        <v>852.2</v>
      </c>
      <c r="X51" s="170">
        <v>894.65</v>
      </c>
      <c r="Y51" s="170">
        <v>775.67</v>
      </c>
      <c r="AA51" s="204" t="s">
        <v>61</v>
      </c>
      <c r="AB51" s="204" t="s">
        <v>202</v>
      </c>
      <c r="AC51" s="170">
        <v>882.03</v>
      </c>
      <c r="AD51" s="170">
        <v>925.96</v>
      </c>
      <c r="AE51" s="170">
        <v>802.82</v>
      </c>
      <c r="AG51" s="405" t="s">
        <v>61</v>
      </c>
      <c r="AH51" s="405" t="s">
        <v>202</v>
      </c>
      <c r="AI51" s="170">
        <v>910.78</v>
      </c>
      <c r="AJ51" s="170">
        <v>956.15</v>
      </c>
      <c r="AK51" s="170">
        <v>828.99</v>
      </c>
      <c r="AM51" s="411" t="s">
        <v>61</v>
      </c>
      <c r="AN51" s="416" t="s">
        <v>202</v>
      </c>
      <c r="AO51" s="416">
        <v>920.25</v>
      </c>
      <c r="AP51" s="416">
        <v>966.09</v>
      </c>
      <c r="AQ51" s="416">
        <v>837.61</v>
      </c>
    </row>
    <row r="52" spans="1:43" ht="33.75" customHeight="1">
      <c r="A52" s="413">
        <v>77</v>
      </c>
      <c r="B52" s="36" t="s">
        <v>165</v>
      </c>
      <c r="C52" s="36" t="s">
        <v>224</v>
      </c>
      <c r="D52" s="244">
        <v>1</v>
      </c>
      <c r="E52" s="244" t="s">
        <v>172</v>
      </c>
      <c r="F52" s="244" t="s">
        <v>166</v>
      </c>
      <c r="I52" s="201" t="s">
        <v>61</v>
      </c>
      <c r="J52" s="167" t="s">
        <v>80</v>
      </c>
      <c r="K52" s="168">
        <v>921.34</v>
      </c>
      <c r="L52" s="168">
        <v>967.51</v>
      </c>
      <c r="M52" s="168">
        <v>838.51</v>
      </c>
      <c r="N52" s="169"/>
      <c r="O52" s="201" t="s">
        <v>61</v>
      </c>
      <c r="P52" s="201" t="s">
        <v>80</v>
      </c>
      <c r="Q52" s="170">
        <v>925.21</v>
      </c>
      <c r="R52" s="170">
        <v>971.57</v>
      </c>
      <c r="S52" s="170">
        <v>842.03</v>
      </c>
      <c r="U52" s="201" t="s">
        <v>61</v>
      </c>
      <c r="V52" s="201" t="s">
        <v>80</v>
      </c>
      <c r="W52" s="170">
        <v>958.52</v>
      </c>
      <c r="X52" s="170">
        <v>1006.55</v>
      </c>
      <c r="Y52" s="170">
        <v>872.34</v>
      </c>
      <c r="AA52" s="204" t="s">
        <v>61</v>
      </c>
      <c r="AB52" s="204" t="s">
        <v>80</v>
      </c>
      <c r="AC52" s="170">
        <v>992.07</v>
      </c>
      <c r="AD52" s="170">
        <v>1041.78</v>
      </c>
      <c r="AE52" s="170">
        <v>902.87</v>
      </c>
      <c r="AG52" s="405" t="s">
        <v>61</v>
      </c>
      <c r="AH52" s="405" t="s">
        <v>80</v>
      </c>
      <c r="AI52" s="170">
        <v>1024.4100000000001</v>
      </c>
      <c r="AJ52" s="170">
        <v>1075.74</v>
      </c>
      <c r="AK52" s="170">
        <v>932.3</v>
      </c>
      <c r="AM52" s="411" t="s">
        <v>61</v>
      </c>
      <c r="AN52" s="416" t="s">
        <v>80</v>
      </c>
      <c r="AO52" s="416">
        <v>1035.06</v>
      </c>
      <c r="AP52" s="416">
        <v>1086.93</v>
      </c>
      <c r="AQ52" s="416">
        <v>942</v>
      </c>
    </row>
    <row r="53" spans="1:43">
      <c r="A53" s="413">
        <v>77</v>
      </c>
      <c r="B53" s="36" t="s">
        <v>165</v>
      </c>
      <c r="C53" s="36" t="s">
        <v>225</v>
      </c>
      <c r="D53" s="244">
        <v>2</v>
      </c>
      <c r="E53" s="244" t="s">
        <v>166</v>
      </c>
      <c r="F53" s="244" t="s">
        <v>166</v>
      </c>
      <c r="I53" s="201" t="s">
        <v>61</v>
      </c>
      <c r="J53" s="167" t="s">
        <v>44</v>
      </c>
      <c r="K53" s="168">
        <v>1151.75</v>
      </c>
      <c r="L53" s="168">
        <v>1209.45</v>
      </c>
      <c r="M53" s="168">
        <v>1048.07</v>
      </c>
      <c r="N53" s="169"/>
      <c r="O53" s="201" t="s">
        <v>61</v>
      </c>
      <c r="P53" s="201" t="s">
        <v>44</v>
      </c>
      <c r="Q53" s="170">
        <v>1156.5899999999999</v>
      </c>
      <c r="R53" s="170">
        <v>1214.53</v>
      </c>
      <c r="S53" s="170">
        <v>1052.47</v>
      </c>
      <c r="U53" s="201" t="s">
        <v>61</v>
      </c>
      <c r="V53" s="201" t="s">
        <v>44</v>
      </c>
      <c r="W53" s="170">
        <v>1198.23</v>
      </c>
      <c r="X53" s="170">
        <v>1258.25</v>
      </c>
      <c r="Y53" s="170">
        <v>1090.3599999999999</v>
      </c>
      <c r="AA53" s="204" t="s">
        <v>61</v>
      </c>
      <c r="AB53" s="204" t="s">
        <v>44</v>
      </c>
      <c r="AC53" s="170">
        <v>1240.17</v>
      </c>
      <c r="AD53" s="170">
        <v>1302.29</v>
      </c>
      <c r="AE53" s="170">
        <v>1128.52</v>
      </c>
      <c r="AG53" s="405" t="s">
        <v>61</v>
      </c>
      <c r="AH53" s="405" t="s">
        <v>44</v>
      </c>
      <c r="AI53" s="170">
        <v>1280.5999999999999</v>
      </c>
      <c r="AJ53" s="170">
        <v>1344.74</v>
      </c>
      <c r="AK53" s="170">
        <v>1165.31</v>
      </c>
      <c r="AM53" s="411" t="s">
        <v>61</v>
      </c>
      <c r="AN53" s="416" t="s">
        <v>44</v>
      </c>
      <c r="AO53" s="416">
        <v>1293.92</v>
      </c>
      <c r="AP53" s="416">
        <v>1358.73</v>
      </c>
      <c r="AQ53" s="416">
        <v>1177.43</v>
      </c>
    </row>
    <row r="54" spans="1:43">
      <c r="A54" s="413">
        <v>77</v>
      </c>
      <c r="B54" s="36" t="s">
        <v>165</v>
      </c>
      <c r="C54" s="36" t="s">
        <v>226</v>
      </c>
      <c r="D54" s="244">
        <v>2</v>
      </c>
      <c r="E54" s="244" t="s">
        <v>166</v>
      </c>
      <c r="F54" s="244" t="s">
        <v>166</v>
      </c>
    </row>
    <row r="55" spans="1:43">
      <c r="A55" s="413">
        <v>77</v>
      </c>
      <c r="B55" s="36" t="s">
        <v>165</v>
      </c>
      <c r="C55" s="36" t="s">
        <v>227</v>
      </c>
      <c r="D55" s="244">
        <v>2</v>
      </c>
      <c r="E55" s="244" t="s">
        <v>166</v>
      </c>
      <c r="F55" s="244" t="s">
        <v>166</v>
      </c>
    </row>
    <row r="56" spans="1:43">
      <c r="A56" s="413">
        <v>77</v>
      </c>
      <c r="B56" s="36" t="s">
        <v>165</v>
      </c>
      <c r="C56" s="36" t="s">
        <v>228</v>
      </c>
      <c r="D56" s="244">
        <v>1</v>
      </c>
      <c r="E56" s="244" t="s">
        <v>40</v>
      </c>
      <c r="F56" s="244" t="s">
        <v>40</v>
      </c>
      <c r="H56" s="172"/>
      <c r="I56" s="173"/>
    </row>
    <row r="57" spans="1:43">
      <c r="A57" s="413">
        <v>77</v>
      </c>
      <c r="B57" s="36" t="s">
        <v>165</v>
      </c>
      <c r="C57" s="36" t="s">
        <v>229</v>
      </c>
      <c r="D57" s="244">
        <v>2</v>
      </c>
      <c r="E57" s="244" t="s">
        <v>166</v>
      </c>
      <c r="F57" s="244" t="s">
        <v>166</v>
      </c>
      <c r="H57" s="172"/>
      <c r="I57" s="173"/>
    </row>
    <row r="58" spans="1:43">
      <c r="A58" s="413">
        <v>77</v>
      </c>
      <c r="B58" s="36" t="s">
        <v>165</v>
      </c>
      <c r="C58" s="36" t="s">
        <v>230</v>
      </c>
      <c r="D58" s="244">
        <v>1</v>
      </c>
      <c r="E58" s="244" t="s">
        <v>40</v>
      </c>
      <c r="F58" s="244" t="s">
        <v>40</v>
      </c>
      <c r="H58" s="172"/>
      <c r="I58" s="173"/>
    </row>
    <row r="59" spans="1:43">
      <c r="A59" s="413">
        <v>77</v>
      </c>
      <c r="B59" s="36" t="s">
        <v>165</v>
      </c>
      <c r="C59" s="36" t="s">
        <v>231</v>
      </c>
      <c r="D59" s="244">
        <v>2</v>
      </c>
      <c r="E59" s="244" t="s">
        <v>166</v>
      </c>
      <c r="F59" s="244" t="s">
        <v>166</v>
      </c>
      <c r="H59" s="172"/>
      <c r="I59" s="173"/>
    </row>
    <row r="60" spans="1:43">
      <c r="A60" s="413">
        <v>77</v>
      </c>
      <c r="B60" s="36" t="s">
        <v>165</v>
      </c>
      <c r="C60" s="36" t="s">
        <v>232</v>
      </c>
      <c r="D60" s="244">
        <v>2</v>
      </c>
      <c r="E60" s="244" t="s">
        <v>166</v>
      </c>
      <c r="F60" s="244" t="s">
        <v>166</v>
      </c>
      <c r="H60" s="172"/>
      <c r="I60" s="173"/>
    </row>
    <row r="61" spans="1:43">
      <c r="A61" s="413">
        <v>77</v>
      </c>
      <c r="B61" s="36" t="s">
        <v>165</v>
      </c>
      <c r="C61" s="36" t="s">
        <v>233</v>
      </c>
      <c r="D61" s="244">
        <v>1</v>
      </c>
      <c r="E61" s="244" t="s">
        <v>40</v>
      </c>
      <c r="F61" s="244" t="s">
        <v>40</v>
      </c>
      <c r="H61" s="172"/>
      <c r="I61" s="173"/>
    </row>
    <row r="62" spans="1:43">
      <c r="A62" s="413">
        <v>77</v>
      </c>
      <c r="B62" s="36" t="s">
        <v>165</v>
      </c>
      <c r="C62" s="36" t="s">
        <v>234</v>
      </c>
      <c r="D62" s="244">
        <v>1</v>
      </c>
      <c r="E62" s="244" t="s">
        <v>40</v>
      </c>
      <c r="F62" s="244" t="s">
        <v>40</v>
      </c>
      <c r="H62" s="172"/>
      <c r="I62" s="173"/>
    </row>
    <row r="63" spans="1:43">
      <c r="A63" s="413">
        <v>77</v>
      </c>
      <c r="B63" s="36" t="s">
        <v>165</v>
      </c>
      <c r="C63" s="36" t="s">
        <v>235</v>
      </c>
      <c r="D63" s="244">
        <v>2</v>
      </c>
      <c r="E63" s="244" t="s">
        <v>166</v>
      </c>
      <c r="F63" s="244" t="s">
        <v>166</v>
      </c>
      <c r="H63" s="172"/>
      <c r="I63" s="173"/>
    </row>
    <row r="64" spans="1:43">
      <c r="A64" s="413">
        <v>77</v>
      </c>
      <c r="B64" s="36" t="s">
        <v>165</v>
      </c>
      <c r="C64" s="36" t="s">
        <v>236</v>
      </c>
      <c r="D64" s="244">
        <v>2</v>
      </c>
      <c r="E64" s="244" t="s">
        <v>172</v>
      </c>
      <c r="F64" s="244" t="s">
        <v>172</v>
      </c>
      <c r="H64" s="172"/>
      <c r="I64" s="173"/>
    </row>
    <row r="65" spans="1:9">
      <c r="A65" s="413">
        <v>77</v>
      </c>
      <c r="B65" s="36" t="s">
        <v>165</v>
      </c>
      <c r="C65" s="36" t="s">
        <v>237</v>
      </c>
      <c r="D65" s="244">
        <v>1</v>
      </c>
      <c r="E65" s="244" t="s">
        <v>40</v>
      </c>
      <c r="F65" s="244" t="s">
        <v>40</v>
      </c>
      <c r="H65" s="172"/>
      <c r="I65" s="173"/>
    </row>
    <row r="66" spans="1:9">
      <c r="A66" s="413">
        <v>77</v>
      </c>
      <c r="B66" s="36" t="s">
        <v>165</v>
      </c>
      <c r="C66" s="36" t="s">
        <v>238</v>
      </c>
      <c r="D66" s="244">
        <v>2</v>
      </c>
      <c r="E66" s="244" t="s">
        <v>172</v>
      </c>
      <c r="F66" s="244" t="s">
        <v>172</v>
      </c>
      <c r="H66" s="172"/>
      <c r="I66" s="173"/>
    </row>
    <row r="67" spans="1:9">
      <c r="A67" s="413">
        <v>77</v>
      </c>
      <c r="B67" s="36" t="s">
        <v>165</v>
      </c>
      <c r="C67" s="36" t="s">
        <v>239</v>
      </c>
      <c r="D67" s="244">
        <v>1</v>
      </c>
      <c r="E67" s="244" t="s">
        <v>172</v>
      </c>
      <c r="F67" s="244" t="s">
        <v>172</v>
      </c>
      <c r="H67" s="172"/>
      <c r="I67" s="173"/>
    </row>
    <row r="68" spans="1:9">
      <c r="A68" s="413">
        <v>77</v>
      </c>
      <c r="B68" s="36" t="s">
        <v>165</v>
      </c>
      <c r="C68" s="36" t="s">
        <v>240</v>
      </c>
      <c r="D68" s="244">
        <v>2</v>
      </c>
      <c r="E68" s="244" t="s">
        <v>166</v>
      </c>
      <c r="F68" s="244" t="s">
        <v>166</v>
      </c>
      <c r="H68" s="172"/>
      <c r="I68" s="173"/>
    </row>
    <row r="69" spans="1:9">
      <c r="A69" s="413">
        <v>77</v>
      </c>
      <c r="B69" s="36" t="s">
        <v>165</v>
      </c>
      <c r="C69" s="36" t="s">
        <v>241</v>
      </c>
      <c r="D69" s="244">
        <v>1</v>
      </c>
      <c r="E69" s="244" t="s">
        <v>40</v>
      </c>
      <c r="F69" s="244" t="s">
        <v>40</v>
      </c>
      <c r="I69" s="19"/>
    </row>
    <row r="70" spans="1:9">
      <c r="A70" s="413">
        <v>77</v>
      </c>
      <c r="B70" s="36" t="s">
        <v>165</v>
      </c>
      <c r="C70" s="36" t="s">
        <v>242</v>
      </c>
      <c r="D70" s="244">
        <v>2</v>
      </c>
      <c r="E70" s="244" t="s">
        <v>166</v>
      </c>
      <c r="F70" s="244" t="s">
        <v>166</v>
      </c>
    </row>
    <row r="71" spans="1:9">
      <c r="A71" s="413">
        <v>77</v>
      </c>
      <c r="B71" s="36" t="s">
        <v>165</v>
      </c>
      <c r="C71" s="36" t="s">
        <v>243</v>
      </c>
      <c r="D71" s="244">
        <v>1</v>
      </c>
      <c r="E71" s="244" t="s">
        <v>172</v>
      </c>
      <c r="F71" s="244" t="s">
        <v>172</v>
      </c>
    </row>
    <row r="72" spans="1:9">
      <c r="A72" s="413">
        <v>77</v>
      </c>
      <c r="B72" s="36" t="s">
        <v>165</v>
      </c>
      <c r="C72" s="36" t="s">
        <v>244</v>
      </c>
      <c r="D72" s="244">
        <v>2</v>
      </c>
      <c r="E72" s="244" t="s">
        <v>166</v>
      </c>
      <c r="F72" s="244" t="s">
        <v>166</v>
      </c>
    </row>
    <row r="73" spans="1:9">
      <c r="A73" s="413">
        <v>77</v>
      </c>
      <c r="B73" s="36" t="s">
        <v>165</v>
      </c>
      <c r="C73" s="36" t="s">
        <v>245</v>
      </c>
      <c r="D73" s="244">
        <v>2</v>
      </c>
      <c r="E73" s="244" t="s">
        <v>166</v>
      </c>
      <c r="F73" s="244" t="s">
        <v>166</v>
      </c>
    </row>
    <row r="74" spans="1:9">
      <c r="A74" s="413">
        <v>77</v>
      </c>
      <c r="B74" s="36" t="s">
        <v>165</v>
      </c>
      <c r="C74" s="36" t="s">
        <v>246</v>
      </c>
      <c r="D74" s="244">
        <v>2</v>
      </c>
      <c r="E74" s="244" t="s">
        <v>166</v>
      </c>
      <c r="F74" s="244" t="s">
        <v>166</v>
      </c>
    </row>
    <row r="75" spans="1:9">
      <c r="A75" s="413">
        <v>77</v>
      </c>
      <c r="B75" s="36" t="s">
        <v>165</v>
      </c>
      <c r="C75" s="36" t="s">
        <v>247</v>
      </c>
      <c r="D75" s="244">
        <v>2</v>
      </c>
      <c r="E75" s="244" t="s">
        <v>166</v>
      </c>
      <c r="F75" s="244" t="s">
        <v>166</v>
      </c>
    </row>
    <row r="76" spans="1:9">
      <c r="A76" s="413">
        <v>77</v>
      </c>
      <c r="B76" s="36" t="s">
        <v>165</v>
      </c>
      <c r="C76" s="36" t="s">
        <v>248</v>
      </c>
      <c r="D76" s="244">
        <v>1</v>
      </c>
      <c r="E76" s="244" t="s">
        <v>40</v>
      </c>
      <c r="F76" s="244" t="s">
        <v>40</v>
      </c>
    </row>
    <row r="77" spans="1:9">
      <c r="A77" s="413">
        <v>77</v>
      </c>
      <c r="B77" s="36" t="s">
        <v>165</v>
      </c>
      <c r="C77" s="36" t="s">
        <v>249</v>
      </c>
      <c r="D77" s="244">
        <v>2</v>
      </c>
      <c r="E77" s="244" t="s">
        <v>166</v>
      </c>
      <c r="F77" s="244" t="s">
        <v>166</v>
      </c>
    </row>
    <row r="78" spans="1:9">
      <c r="A78" s="413">
        <v>77</v>
      </c>
      <c r="B78" s="36" t="s">
        <v>165</v>
      </c>
      <c r="C78" s="36" t="s">
        <v>250</v>
      </c>
      <c r="D78" s="244">
        <v>1</v>
      </c>
      <c r="E78" s="244" t="s">
        <v>166</v>
      </c>
      <c r="F78" s="244" t="s">
        <v>166</v>
      </c>
    </row>
    <row r="79" spans="1:9">
      <c r="A79" s="413">
        <v>77</v>
      </c>
      <c r="B79" s="36" t="s">
        <v>165</v>
      </c>
      <c r="C79" s="36" t="s">
        <v>251</v>
      </c>
      <c r="D79" s="244">
        <v>2</v>
      </c>
      <c r="E79" s="244" t="s">
        <v>172</v>
      </c>
      <c r="F79" s="244" t="s">
        <v>172</v>
      </c>
    </row>
    <row r="80" spans="1:9">
      <c r="A80" s="413">
        <v>77</v>
      </c>
      <c r="B80" s="36" t="s">
        <v>165</v>
      </c>
      <c r="C80" s="36" t="s">
        <v>252</v>
      </c>
      <c r="D80" s="244">
        <v>1</v>
      </c>
      <c r="E80" s="244" t="s">
        <v>172</v>
      </c>
      <c r="F80" s="244" t="s">
        <v>172</v>
      </c>
    </row>
    <row r="81" spans="1:10">
      <c r="A81" s="413">
        <v>77</v>
      </c>
      <c r="B81" s="36" t="s">
        <v>165</v>
      </c>
      <c r="C81" s="36" t="s">
        <v>253</v>
      </c>
      <c r="D81" s="244">
        <v>2</v>
      </c>
      <c r="E81" s="244" t="s">
        <v>166</v>
      </c>
      <c r="F81" s="244" t="s">
        <v>166</v>
      </c>
      <c r="J81" s="158" t="s">
        <v>254</v>
      </c>
    </row>
    <row r="82" spans="1:10">
      <c r="A82" s="413">
        <v>77</v>
      </c>
      <c r="B82" s="36" t="s">
        <v>165</v>
      </c>
      <c r="C82" s="36" t="s">
        <v>255</v>
      </c>
      <c r="D82" s="244">
        <v>2</v>
      </c>
      <c r="E82" s="244" t="s">
        <v>166</v>
      </c>
      <c r="F82" s="244" t="s">
        <v>166</v>
      </c>
      <c r="J82" s="158" t="s">
        <v>256</v>
      </c>
    </row>
    <row r="83" spans="1:10">
      <c r="A83" s="413">
        <v>77</v>
      </c>
      <c r="B83" s="36" t="s">
        <v>165</v>
      </c>
      <c r="C83" s="36" t="s">
        <v>257</v>
      </c>
      <c r="D83" s="244">
        <v>2</v>
      </c>
      <c r="E83" s="244" t="s">
        <v>166</v>
      </c>
      <c r="F83" s="244" t="s">
        <v>166</v>
      </c>
      <c r="J83" s="158" t="s">
        <v>258</v>
      </c>
    </row>
    <row r="84" spans="1:10">
      <c r="A84" s="413">
        <v>77</v>
      </c>
      <c r="B84" s="36" t="s">
        <v>165</v>
      </c>
      <c r="C84" s="36" t="s">
        <v>259</v>
      </c>
      <c r="D84" s="244">
        <v>1</v>
      </c>
      <c r="E84" s="244" t="s">
        <v>40</v>
      </c>
      <c r="F84" s="244" t="s">
        <v>40</v>
      </c>
      <c r="J84" s="158" t="s">
        <v>22</v>
      </c>
    </row>
    <row r="85" spans="1:10">
      <c r="A85" s="413">
        <v>77</v>
      </c>
      <c r="B85" s="36" t="s">
        <v>165</v>
      </c>
      <c r="C85" s="36" t="s">
        <v>260</v>
      </c>
      <c r="D85" s="244">
        <v>2</v>
      </c>
      <c r="E85" s="244" t="s">
        <v>166</v>
      </c>
      <c r="F85" s="244" t="s">
        <v>166</v>
      </c>
      <c r="J85" s="158" t="s">
        <v>261</v>
      </c>
    </row>
    <row r="86" spans="1:10">
      <c r="A86" s="413">
        <v>77</v>
      </c>
      <c r="B86" s="36" t="s">
        <v>165</v>
      </c>
      <c r="C86" s="36" t="s">
        <v>262</v>
      </c>
      <c r="D86" s="244">
        <v>1</v>
      </c>
      <c r="E86" s="244" t="s">
        <v>40</v>
      </c>
      <c r="F86" s="244" t="s">
        <v>40</v>
      </c>
      <c r="J86" s="158" t="s">
        <v>263</v>
      </c>
    </row>
    <row r="87" spans="1:10">
      <c r="A87" s="413">
        <v>77</v>
      </c>
      <c r="B87" s="36" t="s">
        <v>165</v>
      </c>
      <c r="C87" s="36" t="s">
        <v>264</v>
      </c>
      <c r="D87" s="244">
        <v>2</v>
      </c>
      <c r="E87" s="244" t="s">
        <v>166</v>
      </c>
      <c r="F87" s="244" t="s">
        <v>166</v>
      </c>
      <c r="J87" s="158" t="s">
        <v>1643</v>
      </c>
    </row>
    <row r="88" spans="1:10">
      <c r="A88" s="413">
        <v>77</v>
      </c>
      <c r="B88" s="36" t="s">
        <v>165</v>
      </c>
      <c r="C88" s="36" t="s">
        <v>266</v>
      </c>
      <c r="D88" s="244">
        <v>2</v>
      </c>
      <c r="E88" s="244" t="s">
        <v>166</v>
      </c>
      <c r="F88" s="244" t="s">
        <v>166</v>
      </c>
      <c r="J88" s="158" t="s">
        <v>265</v>
      </c>
    </row>
    <row r="89" spans="1:10">
      <c r="A89" s="413">
        <v>77</v>
      </c>
      <c r="B89" s="36" t="s">
        <v>165</v>
      </c>
      <c r="C89" s="36" t="s">
        <v>267</v>
      </c>
      <c r="D89" s="244">
        <v>2</v>
      </c>
      <c r="E89" s="244" t="s">
        <v>172</v>
      </c>
      <c r="F89" s="244" t="s">
        <v>166</v>
      </c>
      <c r="J89" s="158" t="s">
        <v>1640</v>
      </c>
    </row>
    <row r="90" spans="1:10">
      <c r="A90" s="413">
        <v>77</v>
      </c>
      <c r="B90" s="36" t="s">
        <v>165</v>
      </c>
      <c r="C90" s="36" t="s">
        <v>269</v>
      </c>
      <c r="D90" s="244">
        <v>2</v>
      </c>
      <c r="E90" s="244" t="s">
        <v>166</v>
      </c>
      <c r="F90" s="244" t="s">
        <v>166</v>
      </c>
      <c r="J90" s="158" t="s">
        <v>268</v>
      </c>
    </row>
    <row r="91" spans="1:10">
      <c r="A91" s="413">
        <v>77</v>
      </c>
      <c r="B91" s="36" t="s">
        <v>165</v>
      </c>
      <c r="C91" s="36" t="s">
        <v>271</v>
      </c>
      <c r="D91" s="244">
        <v>2</v>
      </c>
      <c r="E91" s="244" t="s">
        <v>166</v>
      </c>
      <c r="F91" s="244" t="s">
        <v>166</v>
      </c>
      <c r="J91" s="158" t="s">
        <v>270</v>
      </c>
    </row>
    <row r="92" spans="1:10">
      <c r="A92" s="413">
        <v>77</v>
      </c>
      <c r="B92" s="36" t="s">
        <v>165</v>
      </c>
      <c r="C92" s="36" t="s">
        <v>273</v>
      </c>
      <c r="D92" s="244">
        <v>2</v>
      </c>
      <c r="E92" s="244" t="s">
        <v>172</v>
      </c>
      <c r="F92" s="244" t="s">
        <v>166</v>
      </c>
      <c r="J92" s="158" t="s">
        <v>272</v>
      </c>
    </row>
    <row r="93" spans="1:10">
      <c r="A93" s="413">
        <v>77</v>
      </c>
      <c r="B93" s="36" t="s">
        <v>165</v>
      </c>
      <c r="C93" s="36" t="s">
        <v>275</v>
      </c>
      <c r="D93" s="244">
        <v>2</v>
      </c>
      <c r="E93" s="244" t="s">
        <v>166</v>
      </c>
      <c r="F93" s="244" t="s">
        <v>166</v>
      </c>
      <c r="J93" s="158" t="s">
        <v>274</v>
      </c>
    </row>
    <row r="94" spans="1:10">
      <c r="A94" s="413">
        <v>77</v>
      </c>
      <c r="B94" s="36" t="s">
        <v>165</v>
      </c>
      <c r="C94" s="36" t="s">
        <v>276</v>
      </c>
      <c r="D94" s="244">
        <v>1</v>
      </c>
      <c r="E94" s="244" t="s">
        <v>172</v>
      </c>
      <c r="F94" s="244" t="s">
        <v>166</v>
      </c>
      <c r="J94" s="158" t="s">
        <v>1639</v>
      </c>
    </row>
    <row r="95" spans="1:10">
      <c r="A95" s="413">
        <v>77</v>
      </c>
      <c r="B95" s="36" t="s">
        <v>165</v>
      </c>
      <c r="C95" s="36" t="s">
        <v>277</v>
      </c>
      <c r="D95" s="244">
        <v>1</v>
      </c>
      <c r="E95" s="244" t="s">
        <v>166</v>
      </c>
      <c r="F95" s="244" t="s">
        <v>166</v>
      </c>
      <c r="J95" s="158" t="s">
        <v>1641</v>
      </c>
    </row>
    <row r="96" spans="1:10">
      <c r="A96" s="413">
        <v>77</v>
      </c>
      <c r="B96" s="36" t="s">
        <v>165</v>
      </c>
      <c r="C96" s="36" t="s">
        <v>278</v>
      </c>
      <c r="D96" s="244">
        <v>1</v>
      </c>
      <c r="E96" s="244" t="s">
        <v>172</v>
      </c>
      <c r="F96" s="244" t="s">
        <v>172</v>
      </c>
    </row>
    <row r="97" spans="1:21">
      <c r="A97" s="413">
        <v>77</v>
      </c>
      <c r="B97" s="36" t="s">
        <v>165</v>
      </c>
      <c r="C97" s="36" t="s">
        <v>279</v>
      </c>
      <c r="D97" s="244">
        <v>2</v>
      </c>
      <c r="E97" s="244" t="s">
        <v>166</v>
      </c>
      <c r="F97" s="244" t="s">
        <v>166</v>
      </c>
    </row>
    <row r="98" spans="1:21">
      <c r="A98" s="413">
        <v>77</v>
      </c>
      <c r="B98" s="36" t="s">
        <v>165</v>
      </c>
      <c r="C98" s="36" t="s">
        <v>280</v>
      </c>
      <c r="D98" s="244">
        <v>2</v>
      </c>
      <c r="E98" s="244" t="s">
        <v>166</v>
      </c>
      <c r="F98" s="244" t="s">
        <v>166</v>
      </c>
    </row>
    <row r="99" spans="1:21">
      <c r="A99" s="413">
        <v>77</v>
      </c>
      <c r="B99" s="36" t="s">
        <v>165</v>
      </c>
      <c r="C99" s="36" t="s">
        <v>281</v>
      </c>
      <c r="D99" s="244">
        <v>2</v>
      </c>
      <c r="E99" s="244" t="s">
        <v>166</v>
      </c>
      <c r="F99" s="244" t="s">
        <v>166</v>
      </c>
      <c r="J99" s="185" t="s">
        <v>282</v>
      </c>
      <c r="K99" s="185"/>
      <c r="L99" s="185"/>
      <c r="M99" s="185"/>
      <c r="N99" s="185"/>
      <c r="O99" s="185"/>
      <c r="P99" s="185"/>
      <c r="Q99" s="185"/>
      <c r="R99" s="185"/>
      <c r="S99" s="185"/>
      <c r="T99" s="185"/>
    </row>
    <row r="100" spans="1:21" ht="15" customHeight="1">
      <c r="A100" s="413">
        <v>77</v>
      </c>
      <c r="B100" s="36" t="s">
        <v>165</v>
      </c>
      <c r="C100" s="36" t="s">
        <v>283</v>
      </c>
      <c r="D100" s="244">
        <v>1</v>
      </c>
      <c r="E100" s="244" t="s">
        <v>172</v>
      </c>
      <c r="F100" s="244" t="s">
        <v>166</v>
      </c>
      <c r="J100" s="186"/>
      <c r="K100" s="187"/>
      <c r="L100" s="187"/>
      <c r="M100" s="188">
        <v>75</v>
      </c>
      <c r="N100" s="188">
        <v>77</v>
      </c>
      <c r="O100" s="189">
        <v>78</v>
      </c>
      <c r="P100" s="189">
        <v>91</v>
      </c>
      <c r="Q100" s="189">
        <v>92</v>
      </c>
      <c r="R100" s="189">
        <v>93</v>
      </c>
      <c r="S100" s="189">
        <v>94</v>
      </c>
      <c r="T100" s="189">
        <v>95</v>
      </c>
      <c r="U100" s="174"/>
    </row>
    <row r="101" spans="1:21" ht="15" customHeight="1">
      <c r="A101" s="413">
        <v>77</v>
      </c>
      <c r="B101" s="36" t="s">
        <v>165</v>
      </c>
      <c r="C101" s="36" t="s">
        <v>284</v>
      </c>
      <c r="D101" s="244">
        <v>2</v>
      </c>
      <c r="E101" s="244" t="s">
        <v>166</v>
      </c>
      <c r="F101" s="244" t="s">
        <v>166</v>
      </c>
      <c r="J101" s="190" t="s">
        <v>285</v>
      </c>
      <c r="K101" s="187"/>
      <c r="L101" s="187"/>
      <c r="M101" s="191"/>
      <c r="N101" s="191">
        <v>30</v>
      </c>
      <c r="O101" s="191">
        <v>21</v>
      </c>
      <c r="P101" s="191">
        <v>20</v>
      </c>
      <c r="Q101" s="191">
        <v>20</v>
      </c>
      <c r="R101" s="191">
        <v>20</v>
      </c>
      <c r="S101" s="191">
        <v>20</v>
      </c>
      <c r="T101" s="191">
        <v>20</v>
      </c>
      <c r="U101" s="105"/>
    </row>
    <row r="102" spans="1:21" ht="15" customHeight="1">
      <c r="A102" s="413">
        <v>77</v>
      </c>
      <c r="B102" s="36" t="s">
        <v>165</v>
      </c>
      <c r="C102" s="36" t="s">
        <v>286</v>
      </c>
      <c r="D102" s="244">
        <v>2</v>
      </c>
      <c r="E102" s="244" t="s">
        <v>166</v>
      </c>
      <c r="F102" s="244" t="s">
        <v>166</v>
      </c>
      <c r="J102" s="190" t="s">
        <v>287</v>
      </c>
      <c r="K102" s="187"/>
      <c r="L102" s="187"/>
      <c r="M102" s="191"/>
      <c r="N102" s="191"/>
      <c r="O102" s="191">
        <v>46</v>
      </c>
      <c r="P102" s="191">
        <v>30</v>
      </c>
      <c r="Q102" s="191">
        <v>30</v>
      </c>
      <c r="R102" s="191">
        <v>30</v>
      </c>
      <c r="S102" s="191">
        <v>30</v>
      </c>
      <c r="T102" s="191">
        <v>50</v>
      </c>
      <c r="U102" s="105"/>
    </row>
    <row r="103" spans="1:21">
      <c r="A103" s="413">
        <v>77</v>
      </c>
      <c r="B103" s="36" t="s">
        <v>165</v>
      </c>
      <c r="C103" s="36" t="s">
        <v>288</v>
      </c>
      <c r="D103" s="244">
        <v>2</v>
      </c>
      <c r="E103" s="244" t="s">
        <v>166</v>
      </c>
      <c r="F103" s="244" t="s">
        <v>166</v>
      </c>
      <c r="J103" s="190" t="s">
        <v>289</v>
      </c>
      <c r="K103" s="187"/>
      <c r="L103" s="187"/>
      <c r="M103" s="191"/>
      <c r="N103" s="191">
        <v>40</v>
      </c>
      <c r="O103" s="191">
        <v>46</v>
      </c>
      <c r="P103" s="191">
        <v>35</v>
      </c>
      <c r="Q103" s="191">
        <v>40</v>
      </c>
      <c r="R103" s="191">
        <v>40</v>
      </c>
      <c r="S103" s="191">
        <v>40</v>
      </c>
      <c r="T103" s="191">
        <v>40</v>
      </c>
      <c r="U103" s="105"/>
    </row>
    <row r="104" spans="1:21">
      <c r="A104" s="413">
        <v>77</v>
      </c>
      <c r="B104" s="36" t="s">
        <v>165</v>
      </c>
      <c r="C104" s="36" t="s">
        <v>290</v>
      </c>
      <c r="D104" s="244">
        <v>2</v>
      </c>
      <c r="E104" s="244" t="s">
        <v>172</v>
      </c>
      <c r="F104" s="244" t="s">
        <v>166</v>
      </c>
      <c r="J104" s="190" t="s">
        <v>291</v>
      </c>
      <c r="K104" s="187"/>
      <c r="L104" s="187"/>
      <c r="M104" s="191"/>
      <c r="N104" s="191">
        <v>50</v>
      </c>
      <c r="O104" s="191">
        <v>51</v>
      </c>
      <c r="P104" s="191">
        <v>45</v>
      </c>
      <c r="Q104" s="191">
        <v>50</v>
      </c>
      <c r="R104" s="191">
        <v>50</v>
      </c>
      <c r="S104" s="191">
        <v>50</v>
      </c>
      <c r="T104" s="191">
        <v>50</v>
      </c>
      <c r="U104" s="105"/>
    </row>
    <row r="105" spans="1:21" ht="23.85" customHeight="1">
      <c r="A105" s="413">
        <v>77</v>
      </c>
      <c r="B105" s="36" t="s">
        <v>165</v>
      </c>
      <c r="C105" s="36" t="s">
        <v>292</v>
      </c>
      <c r="D105" s="244">
        <v>2</v>
      </c>
      <c r="E105" s="244" t="s">
        <v>166</v>
      </c>
      <c r="F105" s="244" t="s">
        <v>166</v>
      </c>
      <c r="J105" s="544" t="s">
        <v>293</v>
      </c>
      <c r="K105" s="544"/>
      <c r="L105" s="544"/>
      <c r="M105" s="192"/>
      <c r="N105" s="192"/>
      <c r="O105" s="193"/>
      <c r="P105" s="193"/>
      <c r="Q105" s="193">
        <v>15</v>
      </c>
      <c r="R105" s="193">
        <v>15</v>
      </c>
      <c r="S105" s="193">
        <v>15</v>
      </c>
      <c r="T105" s="193">
        <v>0</v>
      </c>
      <c r="U105" s="175"/>
    </row>
    <row r="106" spans="1:21" ht="23.85" customHeight="1">
      <c r="A106" s="413">
        <v>77</v>
      </c>
      <c r="B106" s="36" t="s">
        <v>165</v>
      </c>
      <c r="C106" s="36" t="s">
        <v>294</v>
      </c>
      <c r="D106" s="244">
        <v>2</v>
      </c>
      <c r="E106" s="244" t="s">
        <v>172</v>
      </c>
      <c r="F106" s="244" t="s">
        <v>166</v>
      </c>
      <c r="J106" s="543" t="s">
        <v>295</v>
      </c>
      <c r="K106" s="543"/>
      <c r="L106" s="543"/>
      <c r="M106" s="194"/>
      <c r="N106" s="194">
        <v>0</v>
      </c>
      <c r="O106" s="195"/>
      <c r="P106" s="195">
        <v>5</v>
      </c>
      <c r="Q106" s="195">
        <v>10</v>
      </c>
      <c r="R106" s="195">
        <v>10</v>
      </c>
      <c r="S106" s="195">
        <v>10</v>
      </c>
      <c r="T106" s="195">
        <v>0</v>
      </c>
      <c r="U106" s="176"/>
    </row>
    <row r="107" spans="1:21" ht="23.85" customHeight="1">
      <c r="A107" s="413">
        <v>77</v>
      </c>
      <c r="B107" s="36" t="s">
        <v>165</v>
      </c>
      <c r="C107" s="36" t="s">
        <v>296</v>
      </c>
      <c r="D107" s="244">
        <v>1</v>
      </c>
      <c r="E107" s="244" t="s">
        <v>40</v>
      </c>
      <c r="F107" s="244" t="s">
        <v>40</v>
      </c>
      <c r="J107" s="543" t="s">
        <v>297</v>
      </c>
      <c r="K107" s="543"/>
      <c r="L107" s="543"/>
      <c r="M107" s="194"/>
      <c r="N107" s="194">
        <v>0</v>
      </c>
      <c r="O107" s="195">
        <v>15</v>
      </c>
      <c r="P107" s="195">
        <v>10</v>
      </c>
      <c r="Q107" s="195">
        <v>26</v>
      </c>
      <c r="R107" s="195">
        <v>26</v>
      </c>
      <c r="S107" s="195">
        <v>26</v>
      </c>
      <c r="T107" s="195">
        <v>0</v>
      </c>
      <c r="U107" s="176"/>
    </row>
    <row r="108" spans="1:21">
      <c r="A108" s="413">
        <v>77</v>
      </c>
      <c r="B108" s="36" t="s">
        <v>165</v>
      </c>
      <c r="C108" s="36" t="s">
        <v>1464</v>
      </c>
      <c r="D108" s="244">
        <v>2</v>
      </c>
      <c r="E108" s="244" t="s">
        <v>166</v>
      </c>
      <c r="F108" s="244" t="s">
        <v>166</v>
      </c>
      <c r="J108" s="185"/>
      <c r="K108" s="185"/>
      <c r="L108" s="185"/>
      <c r="M108" s="185"/>
      <c r="N108" s="185"/>
      <c r="O108" s="185"/>
      <c r="P108" s="185"/>
      <c r="Q108" s="185"/>
      <c r="R108" s="185"/>
      <c r="S108" s="185"/>
      <c r="T108" s="185"/>
    </row>
    <row r="109" spans="1:21">
      <c r="A109" s="413">
        <v>77</v>
      </c>
      <c r="B109" s="36" t="s">
        <v>165</v>
      </c>
      <c r="C109" s="36" t="s">
        <v>298</v>
      </c>
      <c r="D109" s="244">
        <v>2</v>
      </c>
      <c r="E109" s="244" t="s">
        <v>166</v>
      </c>
      <c r="F109" s="244" t="s">
        <v>166</v>
      </c>
      <c r="J109" s="185"/>
      <c r="K109" s="185"/>
      <c r="L109" s="185"/>
      <c r="M109" s="185"/>
      <c r="N109" s="185"/>
      <c r="O109" s="185"/>
      <c r="P109" s="185"/>
      <c r="Q109" s="185"/>
      <c r="R109" s="185"/>
      <c r="S109" s="185"/>
      <c r="T109" s="185"/>
    </row>
    <row r="110" spans="1:21">
      <c r="A110" s="413">
        <v>77</v>
      </c>
      <c r="B110" s="36" t="s">
        <v>165</v>
      </c>
      <c r="C110" s="36" t="s">
        <v>299</v>
      </c>
      <c r="D110" s="244">
        <v>1</v>
      </c>
      <c r="E110" s="244" t="s">
        <v>40</v>
      </c>
      <c r="F110" s="244" t="s">
        <v>40</v>
      </c>
      <c r="J110" s="185" t="s">
        <v>300</v>
      </c>
      <c r="K110" s="185"/>
      <c r="L110" s="185"/>
      <c r="M110" s="185"/>
      <c r="N110" s="185"/>
      <c r="O110" s="185"/>
      <c r="P110" s="185"/>
      <c r="Q110" s="185"/>
      <c r="R110" s="185"/>
      <c r="S110" s="185"/>
      <c r="T110" s="185"/>
    </row>
    <row r="111" spans="1:21" ht="15" customHeight="1">
      <c r="A111" s="413">
        <v>77</v>
      </c>
      <c r="B111" s="36" t="s">
        <v>165</v>
      </c>
      <c r="C111" s="36" t="s">
        <v>301</v>
      </c>
      <c r="D111" s="244">
        <v>2</v>
      </c>
      <c r="E111" s="244" t="s">
        <v>166</v>
      </c>
      <c r="F111" s="244" t="s">
        <v>166</v>
      </c>
      <c r="J111" s="186"/>
      <c r="K111" s="187"/>
      <c r="L111" s="187"/>
      <c r="M111" s="188">
        <v>75</v>
      </c>
      <c r="N111" s="188">
        <v>77</v>
      </c>
      <c r="O111" s="189">
        <v>78</v>
      </c>
      <c r="P111" s="189">
        <v>91</v>
      </c>
      <c r="Q111" s="189">
        <v>92</v>
      </c>
      <c r="R111" s="189">
        <v>93</v>
      </c>
      <c r="S111" s="189">
        <v>94</v>
      </c>
      <c r="T111" s="189">
        <v>95</v>
      </c>
      <c r="U111" s="174"/>
    </row>
    <row r="112" spans="1:21" ht="15" customHeight="1">
      <c r="A112" s="413">
        <v>77</v>
      </c>
      <c r="B112" s="36" t="s">
        <v>165</v>
      </c>
      <c r="C112" s="36" t="s">
        <v>302</v>
      </c>
      <c r="D112" s="244">
        <v>2</v>
      </c>
      <c r="E112" s="244" t="s">
        <v>166</v>
      </c>
      <c r="F112" s="244" t="s">
        <v>166</v>
      </c>
      <c r="J112" s="190" t="s">
        <v>285</v>
      </c>
      <c r="K112" s="187"/>
      <c r="L112" s="187"/>
      <c r="M112" s="191"/>
      <c r="N112" s="191">
        <v>20</v>
      </c>
      <c r="O112" s="191">
        <v>19</v>
      </c>
      <c r="P112" s="191">
        <v>20</v>
      </c>
      <c r="Q112" s="191">
        <v>20</v>
      </c>
      <c r="R112" s="191">
        <v>20</v>
      </c>
      <c r="S112" s="191">
        <v>20</v>
      </c>
      <c r="T112" s="191">
        <v>20</v>
      </c>
      <c r="U112" s="105"/>
    </row>
    <row r="113" spans="1:21" ht="15" customHeight="1">
      <c r="A113" s="413">
        <v>77</v>
      </c>
      <c r="B113" s="36" t="s">
        <v>165</v>
      </c>
      <c r="C113" s="36" t="s">
        <v>303</v>
      </c>
      <c r="D113" s="244">
        <v>1</v>
      </c>
      <c r="E113" s="244" t="s">
        <v>172</v>
      </c>
      <c r="F113" s="244" t="s">
        <v>172</v>
      </c>
      <c r="J113" s="190" t="s">
        <v>287</v>
      </c>
      <c r="K113" s="187"/>
      <c r="L113" s="187"/>
      <c r="M113" s="191"/>
      <c r="N113" s="191">
        <v>0</v>
      </c>
      <c r="O113" s="191">
        <v>40</v>
      </c>
      <c r="P113" s="191">
        <v>30</v>
      </c>
      <c r="Q113" s="191">
        <v>30</v>
      </c>
      <c r="R113" s="191">
        <v>30</v>
      </c>
      <c r="S113" s="191">
        <v>30</v>
      </c>
      <c r="T113" s="191">
        <v>50</v>
      </c>
      <c r="U113" s="105"/>
    </row>
    <row r="114" spans="1:21">
      <c r="A114" s="413">
        <v>77</v>
      </c>
      <c r="B114" s="36" t="s">
        <v>165</v>
      </c>
      <c r="C114" s="36" t="s">
        <v>304</v>
      </c>
      <c r="D114" s="244">
        <v>2</v>
      </c>
      <c r="E114" s="244" t="s">
        <v>166</v>
      </c>
      <c r="F114" s="244" t="s">
        <v>166</v>
      </c>
      <c r="J114" s="190" t="s">
        <v>289</v>
      </c>
      <c r="K114" s="187"/>
      <c r="L114" s="187"/>
      <c r="M114" s="191"/>
      <c r="N114" s="191">
        <v>30</v>
      </c>
      <c r="O114" s="191">
        <v>40</v>
      </c>
      <c r="P114" s="191">
        <v>35</v>
      </c>
      <c r="Q114" s="191">
        <v>40</v>
      </c>
      <c r="R114" s="191">
        <v>40</v>
      </c>
      <c r="S114" s="191">
        <v>40</v>
      </c>
      <c r="T114" s="191">
        <v>40</v>
      </c>
      <c r="U114" s="105"/>
    </row>
    <row r="115" spans="1:21">
      <c r="A115" s="413">
        <v>77</v>
      </c>
      <c r="B115" s="36" t="s">
        <v>165</v>
      </c>
      <c r="C115" s="36" t="s">
        <v>305</v>
      </c>
      <c r="D115" s="244">
        <v>2</v>
      </c>
      <c r="E115" s="244" t="s">
        <v>166</v>
      </c>
      <c r="F115" s="244" t="s">
        <v>166</v>
      </c>
      <c r="J115" s="190" t="s">
        <v>291</v>
      </c>
      <c r="K115" s="187"/>
      <c r="L115" s="187"/>
      <c r="M115" s="191"/>
      <c r="N115" s="191">
        <v>40</v>
      </c>
      <c r="O115" s="191">
        <v>45</v>
      </c>
      <c r="P115" s="191">
        <v>45</v>
      </c>
      <c r="Q115" s="191">
        <v>50</v>
      </c>
      <c r="R115" s="191">
        <v>50</v>
      </c>
      <c r="S115" s="191">
        <v>50</v>
      </c>
      <c r="T115" s="191">
        <v>50</v>
      </c>
      <c r="U115" s="105"/>
    </row>
    <row r="116" spans="1:21" ht="23.85" customHeight="1">
      <c r="A116" s="413">
        <v>77</v>
      </c>
      <c r="B116" s="36" t="s">
        <v>165</v>
      </c>
      <c r="C116" s="36" t="s">
        <v>306</v>
      </c>
      <c r="D116" s="244">
        <v>2</v>
      </c>
      <c r="E116" s="244" t="s">
        <v>166</v>
      </c>
      <c r="F116" s="244" t="s">
        <v>166</v>
      </c>
      <c r="J116" s="544" t="s">
        <v>293</v>
      </c>
      <c r="K116" s="544"/>
      <c r="L116" s="544"/>
      <c r="M116" s="196"/>
      <c r="N116" s="196">
        <v>0</v>
      </c>
      <c r="O116" s="196">
        <v>0</v>
      </c>
      <c r="P116" s="196">
        <v>0</v>
      </c>
      <c r="Q116" s="196">
        <v>15</v>
      </c>
      <c r="R116" s="196">
        <v>15</v>
      </c>
      <c r="S116" s="193">
        <v>15</v>
      </c>
      <c r="T116" s="193">
        <v>0</v>
      </c>
      <c r="U116" s="175"/>
    </row>
    <row r="117" spans="1:21" ht="23.85" customHeight="1">
      <c r="A117" s="413">
        <v>77</v>
      </c>
      <c r="B117" s="36" t="s">
        <v>165</v>
      </c>
      <c r="C117" s="36" t="s">
        <v>307</v>
      </c>
      <c r="D117" s="244">
        <v>1</v>
      </c>
      <c r="E117" s="244" t="s">
        <v>40</v>
      </c>
      <c r="F117" s="244" t="s">
        <v>40</v>
      </c>
      <c r="J117" s="543" t="s">
        <v>295</v>
      </c>
      <c r="K117" s="543"/>
      <c r="L117" s="543"/>
      <c r="M117" s="194"/>
      <c r="N117" s="194">
        <v>0</v>
      </c>
      <c r="O117" s="195">
        <v>0</v>
      </c>
      <c r="P117" s="195">
        <v>5</v>
      </c>
      <c r="Q117" s="195">
        <v>10</v>
      </c>
      <c r="R117" s="195">
        <v>10</v>
      </c>
      <c r="S117" s="195">
        <v>10</v>
      </c>
      <c r="T117" s="195">
        <v>0</v>
      </c>
      <c r="U117" s="176"/>
    </row>
    <row r="118" spans="1:21" ht="23.85" customHeight="1">
      <c r="A118" s="413">
        <v>77</v>
      </c>
      <c r="B118" s="36" t="s">
        <v>165</v>
      </c>
      <c r="C118" s="36" t="s">
        <v>308</v>
      </c>
      <c r="D118" s="244">
        <v>2</v>
      </c>
      <c r="E118" s="244" t="s">
        <v>166</v>
      </c>
      <c r="F118" s="244" t="s">
        <v>166</v>
      </c>
      <c r="J118" s="543" t="s">
        <v>297</v>
      </c>
      <c r="K118" s="543"/>
      <c r="L118" s="543"/>
      <c r="M118" s="194"/>
      <c r="N118" s="194">
        <v>0</v>
      </c>
      <c r="O118" s="195">
        <v>10</v>
      </c>
      <c r="P118" s="195">
        <v>10</v>
      </c>
      <c r="Q118" s="195">
        <v>26</v>
      </c>
      <c r="R118" s="195">
        <v>26</v>
      </c>
      <c r="S118" s="195">
        <v>26</v>
      </c>
      <c r="T118" s="195">
        <v>0</v>
      </c>
      <c r="U118" s="176"/>
    </row>
    <row r="119" spans="1:21">
      <c r="A119" s="413">
        <v>77</v>
      </c>
      <c r="B119" s="36" t="s">
        <v>165</v>
      </c>
      <c r="C119" s="36" t="s">
        <v>309</v>
      </c>
      <c r="D119" s="244">
        <v>2</v>
      </c>
      <c r="E119" s="244" t="s">
        <v>166</v>
      </c>
      <c r="F119" s="244" t="s">
        <v>166</v>
      </c>
      <c r="J119" s="185"/>
      <c r="K119" s="185"/>
      <c r="L119" s="185"/>
      <c r="M119" s="185"/>
      <c r="N119" s="185"/>
      <c r="O119" s="185"/>
      <c r="P119" s="185"/>
      <c r="Q119" s="185"/>
      <c r="R119" s="185"/>
      <c r="S119" s="185"/>
      <c r="T119" s="185"/>
    </row>
    <row r="120" spans="1:21">
      <c r="A120" s="413">
        <v>77</v>
      </c>
      <c r="B120" s="36" t="s">
        <v>165</v>
      </c>
      <c r="C120" s="36" t="s">
        <v>310</v>
      </c>
      <c r="D120" s="244">
        <v>1</v>
      </c>
      <c r="E120" s="244" t="s">
        <v>40</v>
      </c>
      <c r="F120" s="244" t="s">
        <v>40</v>
      </c>
      <c r="J120" s="185"/>
      <c r="K120" s="185"/>
      <c r="L120" s="185"/>
      <c r="M120" s="185"/>
      <c r="N120" s="185"/>
      <c r="O120" s="185"/>
      <c r="P120" s="185"/>
      <c r="Q120" s="185"/>
      <c r="R120" s="185"/>
      <c r="S120" s="185"/>
      <c r="T120" s="185"/>
    </row>
    <row r="121" spans="1:21">
      <c r="A121" s="413">
        <v>77</v>
      </c>
      <c r="B121" s="36" t="s">
        <v>165</v>
      </c>
      <c r="C121" s="36" t="s">
        <v>311</v>
      </c>
      <c r="D121" s="244">
        <v>1</v>
      </c>
      <c r="E121" s="244" t="s">
        <v>40</v>
      </c>
      <c r="F121" s="244" t="s">
        <v>40</v>
      </c>
      <c r="J121" s="185" t="s">
        <v>312</v>
      </c>
      <c r="K121" s="185"/>
      <c r="L121" s="185"/>
      <c r="M121" s="185"/>
      <c r="N121" s="185"/>
      <c r="O121" s="185"/>
      <c r="P121" s="185"/>
      <c r="Q121" s="185"/>
      <c r="R121" s="185"/>
      <c r="S121" s="185"/>
      <c r="T121" s="185"/>
    </row>
    <row r="122" spans="1:21" ht="15" customHeight="1">
      <c r="A122" s="413">
        <v>77</v>
      </c>
      <c r="B122" s="36" t="s">
        <v>165</v>
      </c>
      <c r="C122" s="36" t="s">
        <v>313</v>
      </c>
      <c r="D122" s="244">
        <v>1</v>
      </c>
      <c r="E122" s="244" t="s">
        <v>172</v>
      </c>
      <c r="F122" s="244" t="s">
        <v>166</v>
      </c>
      <c r="J122" s="186"/>
      <c r="K122" s="187"/>
      <c r="L122" s="187"/>
      <c r="M122" s="197">
        <v>75</v>
      </c>
      <c r="N122" s="197">
        <v>77</v>
      </c>
      <c r="O122" s="198">
        <v>78</v>
      </c>
      <c r="P122" s="198">
        <v>91</v>
      </c>
      <c r="Q122" s="198">
        <v>92</v>
      </c>
      <c r="R122" s="198">
        <v>93</v>
      </c>
      <c r="S122" s="198">
        <v>94</v>
      </c>
      <c r="T122" s="198">
        <v>95</v>
      </c>
      <c r="U122" s="177"/>
    </row>
    <row r="123" spans="1:21" ht="15" customHeight="1">
      <c r="A123" s="413">
        <v>77</v>
      </c>
      <c r="B123" s="36" t="s">
        <v>165</v>
      </c>
      <c r="C123" s="36" t="s">
        <v>314</v>
      </c>
      <c r="D123" s="244">
        <v>1</v>
      </c>
      <c r="E123" s="244" t="s">
        <v>40</v>
      </c>
      <c r="F123" s="244" t="s">
        <v>40</v>
      </c>
      <c r="J123" s="190" t="s">
        <v>285</v>
      </c>
      <c r="K123" s="187"/>
      <c r="L123" s="187"/>
      <c r="M123" s="191"/>
      <c r="N123" s="191">
        <v>40</v>
      </c>
      <c r="O123" s="191">
        <v>27</v>
      </c>
      <c r="P123" s="191">
        <v>30</v>
      </c>
      <c r="Q123" s="191">
        <v>20</v>
      </c>
      <c r="R123" s="191">
        <v>20</v>
      </c>
      <c r="S123" s="191">
        <v>20</v>
      </c>
      <c r="T123" s="191">
        <v>25</v>
      </c>
      <c r="U123" s="105"/>
    </row>
    <row r="124" spans="1:21" ht="15" customHeight="1">
      <c r="A124" s="413">
        <v>77</v>
      </c>
      <c r="B124" s="36" t="s">
        <v>165</v>
      </c>
      <c r="C124" s="36" t="s">
        <v>315</v>
      </c>
      <c r="D124" s="244">
        <v>1</v>
      </c>
      <c r="E124" s="244" t="s">
        <v>40</v>
      </c>
      <c r="F124" s="244" t="s">
        <v>40</v>
      </c>
      <c r="J124" s="190" t="s">
        <v>287</v>
      </c>
      <c r="K124" s="187"/>
      <c r="L124" s="187"/>
      <c r="M124" s="191"/>
      <c r="N124" s="191">
        <v>0</v>
      </c>
      <c r="O124" s="191">
        <v>63</v>
      </c>
      <c r="P124" s="191">
        <v>40</v>
      </c>
      <c r="Q124" s="191">
        <v>40</v>
      </c>
      <c r="R124" s="191">
        <v>40</v>
      </c>
      <c r="S124" s="191">
        <v>40</v>
      </c>
      <c r="T124" s="191">
        <v>60</v>
      </c>
      <c r="U124" s="105"/>
    </row>
    <row r="125" spans="1:21">
      <c r="A125" s="413">
        <v>77</v>
      </c>
      <c r="B125" s="36" t="s">
        <v>165</v>
      </c>
      <c r="C125" s="36" t="s">
        <v>316</v>
      </c>
      <c r="D125" s="244">
        <v>2</v>
      </c>
      <c r="E125" s="244" t="s">
        <v>166</v>
      </c>
      <c r="F125" s="244" t="s">
        <v>166</v>
      </c>
      <c r="J125" s="190" t="s">
        <v>289</v>
      </c>
      <c r="K125" s="187"/>
      <c r="L125" s="187"/>
      <c r="M125" s="191"/>
      <c r="N125" s="191">
        <v>50</v>
      </c>
      <c r="O125" s="191">
        <v>63</v>
      </c>
      <c r="P125" s="191">
        <v>50</v>
      </c>
      <c r="Q125" s="191">
        <v>60</v>
      </c>
      <c r="R125" s="191">
        <v>60</v>
      </c>
      <c r="S125" s="191">
        <v>60</v>
      </c>
      <c r="T125" s="191">
        <v>50</v>
      </c>
      <c r="U125" s="105"/>
    </row>
    <row r="126" spans="1:21">
      <c r="A126" s="413">
        <v>77</v>
      </c>
      <c r="B126" s="36" t="s">
        <v>165</v>
      </c>
      <c r="C126" s="36" t="s">
        <v>317</v>
      </c>
      <c r="D126" s="244">
        <v>2</v>
      </c>
      <c r="E126" s="244" t="s">
        <v>172</v>
      </c>
      <c r="F126" s="244" t="s">
        <v>166</v>
      </c>
      <c r="J126" s="190" t="s">
        <v>291</v>
      </c>
      <c r="K126" s="187"/>
      <c r="L126" s="187"/>
      <c r="M126" s="191"/>
      <c r="N126" s="191">
        <v>60</v>
      </c>
      <c r="O126" s="191">
        <v>68</v>
      </c>
      <c r="P126" s="191">
        <v>60</v>
      </c>
      <c r="Q126" s="191">
        <v>70</v>
      </c>
      <c r="R126" s="191">
        <v>70</v>
      </c>
      <c r="S126" s="191">
        <v>70</v>
      </c>
      <c r="T126" s="191">
        <v>60</v>
      </c>
      <c r="U126" s="105"/>
    </row>
    <row r="127" spans="1:21" ht="23.85" customHeight="1">
      <c r="A127" s="413">
        <v>77</v>
      </c>
      <c r="B127" s="36" t="s">
        <v>165</v>
      </c>
      <c r="C127" s="36" t="s">
        <v>318</v>
      </c>
      <c r="D127" s="244">
        <v>1</v>
      </c>
      <c r="E127" s="244" t="s">
        <v>40</v>
      </c>
      <c r="F127" s="244" t="s">
        <v>40</v>
      </c>
      <c r="J127" s="544" t="s">
        <v>293</v>
      </c>
      <c r="K127" s="544"/>
      <c r="L127" s="544"/>
      <c r="M127" s="196"/>
      <c r="N127" s="196">
        <v>0</v>
      </c>
      <c r="O127" s="196">
        <v>0</v>
      </c>
      <c r="P127" s="196">
        <v>0</v>
      </c>
      <c r="Q127" s="196">
        <v>15</v>
      </c>
      <c r="R127" s="196">
        <v>15</v>
      </c>
      <c r="S127" s="193">
        <v>15</v>
      </c>
      <c r="T127" s="193">
        <v>0</v>
      </c>
      <c r="U127" s="175"/>
    </row>
    <row r="128" spans="1:21" ht="23.85" customHeight="1">
      <c r="A128" s="413">
        <v>77</v>
      </c>
      <c r="B128" s="36" t="s">
        <v>165</v>
      </c>
      <c r="C128" s="36" t="s">
        <v>319</v>
      </c>
      <c r="D128" s="244">
        <v>2</v>
      </c>
      <c r="E128" s="244" t="s">
        <v>166</v>
      </c>
      <c r="F128" s="244" t="s">
        <v>166</v>
      </c>
      <c r="J128" s="543" t="s">
        <v>295</v>
      </c>
      <c r="K128" s="543"/>
      <c r="L128" s="543"/>
      <c r="M128" s="194"/>
      <c r="N128" s="194">
        <v>0</v>
      </c>
      <c r="O128" s="195">
        <v>0</v>
      </c>
      <c r="P128" s="195">
        <v>10</v>
      </c>
      <c r="Q128" s="195">
        <v>10</v>
      </c>
      <c r="R128" s="195">
        <v>10</v>
      </c>
      <c r="S128" s="195">
        <v>10</v>
      </c>
      <c r="T128" s="195">
        <v>0</v>
      </c>
      <c r="U128" s="176"/>
    </row>
    <row r="129" spans="1:24" ht="23.85" customHeight="1">
      <c r="A129" s="413">
        <v>77</v>
      </c>
      <c r="B129" s="36" t="s">
        <v>165</v>
      </c>
      <c r="C129" s="36" t="s">
        <v>320</v>
      </c>
      <c r="D129" s="244">
        <v>1</v>
      </c>
      <c r="E129" s="244" t="s">
        <v>172</v>
      </c>
      <c r="F129" s="244" t="s">
        <v>166</v>
      </c>
      <c r="J129" s="543" t="s">
        <v>297</v>
      </c>
      <c r="K129" s="543"/>
      <c r="L129" s="543"/>
      <c r="M129" s="194"/>
      <c r="N129" s="194">
        <v>0</v>
      </c>
      <c r="O129" s="194">
        <v>25</v>
      </c>
      <c r="P129" s="194">
        <v>20</v>
      </c>
      <c r="Q129" s="194">
        <v>38</v>
      </c>
      <c r="R129" s="194">
        <v>38</v>
      </c>
      <c r="S129" s="194">
        <v>38</v>
      </c>
      <c r="T129" s="194">
        <v>0</v>
      </c>
      <c r="U129" s="176"/>
    </row>
    <row r="130" spans="1:24">
      <c r="A130" s="413">
        <v>77</v>
      </c>
      <c r="B130" s="36" t="s">
        <v>165</v>
      </c>
      <c r="C130" s="36" t="s">
        <v>321</v>
      </c>
      <c r="D130" s="244">
        <v>2</v>
      </c>
      <c r="E130" s="244" t="s">
        <v>172</v>
      </c>
      <c r="F130" s="244" t="s">
        <v>172</v>
      </c>
    </row>
    <row r="131" spans="1:24">
      <c r="A131" s="413">
        <v>77</v>
      </c>
      <c r="B131" s="36" t="s">
        <v>165</v>
      </c>
      <c r="C131" s="36" t="s">
        <v>322</v>
      </c>
      <c r="D131" s="244">
        <v>1</v>
      </c>
      <c r="E131" s="244" t="s">
        <v>40</v>
      </c>
      <c r="F131" s="244" t="s">
        <v>40</v>
      </c>
      <c r="J131" s="156"/>
      <c r="L131" s="446"/>
      <c r="M131" s="446"/>
      <c r="N131" s="446"/>
      <c r="O131" s="446"/>
      <c r="P131" s="446"/>
      <c r="Q131" s="446"/>
      <c r="R131" s="446"/>
      <c r="S131" s="446"/>
      <c r="T131" s="446"/>
      <c r="U131" s="446"/>
      <c r="V131" s="446"/>
      <c r="W131" s="446"/>
      <c r="X131" s="446"/>
    </row>
    <row r="132" spans="1:24">
      <c r="A132" s="413">
        <v>77</v>
      </c>
      <c r="B132" s="36" t="s">
        <v>165</v>
      </c>
      <c r="C132" s="36" t="s">
        <v>323</v>
      </c>
      <c r="D132" s="244">
        <v>2</v>
      </c>
      <c r="E132" s="244" t="s">
        <v>166</v>
      </c>
      <c r="F132" s="244" t="s">
        <v>166</v>
      </c>
    </row>
    <row r="133" spans="1:24">
      <c r="A133" s="413">
        <v>77</v>
      </c>
      <c r="B133" s="36" t="s">
        <v>165</v>
      </c>
      <c r="C133" s="36" t="s">
        <v>324</v>
      </c>
      <c r="D133" s="244">
        <v>2</v>
      </c>
      <c r="E133" s="244" t="s">
        <v>166</v>
      </c>
      <c r="F133" s="244" t="s">
        <v>166</v>
      </c>
    </row>
    <row r="134" spans="1:24">
      <c r="A134" s="413">
        <v>77</v>
      </c>
      <c r="B134" s="36" t="s">
        <v>165</v>
      </c>
      <c r="C134" s="36" t="s">
        <v>325</v>
      </c>
      <c r="D134" s="244">
        <v>2</v>
      </c>
      <c r="E134" s="244" t="s">
        <v>166</v>
      </c>
      <c r="F134" s="244" t="s">
        <v>166</v>
      </c>
    </row>
    <row r="135" spans="1:24">
      <c r="A135" s="413">
        <v>77</v>
      </c>
      <c r="B135" s="36" t="s">
        <v>165</v>
      </c>
      <c r="C135" s="36" t="s">
        <v>326</v>
      </c>
      <c r="D135" s="244">
        <v>2</v>
      </c>
      <c r="E135" s="244" t="s">
        <v>172</v>
      </c>
      <c r="F135" s="244" t="s">
        <v>166</v>
      </c>
    </row>
    <row r="136" spans="1:24">
      <c r="A136" s="413">
        <v>77</v>
      </c>
      <c r="B136" s="36" t="s">
        <v>165</v>
      </c>
      <c r="C136" s="36" t="s">
        <v>327</v>
      </c>
      <c r="D136" s="244">
        <v>2</v>
      </c>
      <c r="E136" s="244" t="s">
        <v>166</v>
      </c>
      <c r="F136" s="244" t="s">
        <v>166</v>
      </c>
    </row>
    <row r="137" spans="1:24">
      <c r="A137" s="413">
        <v>77</v>
      </c>
      <c r="B137" s="36" t="s">
        <v>165</v>
      </c>
      <c r="C137" s="36" t="s">
        <v>328</v>
      </c>
      <c r="D137" s="244">
        <v>2</v>
      </c>
      <c r="E137" s="244" t="s">
        <v>166</v>
      </c>
      <c r="F137" s="244" t="s">
        <v>166</v>
      </c>
    </row>
    <row r="138" spans="1:24">
      <c r="A138" s="413">
        <v>77</v>
      </c>
      <c r="B138" s="36" t="s">
        <v>165</v>
      </c>
      <c r="C138" s="36" t="s">
        <v>329</v>
      </c>
      <c r="D138" s="244">
        <v>1</v>
      </c>
      <c r="E138" s="244" t="s">
        <v>40</v>
      </c>
      <c r="F138" s="244" t="s">
        <v>40</v>
      </c>
    </row>
    <row r="139" spans="1:24">
      <c r="A139" s="413">
        <v>77</v>
      </c>
      <c r="B139" s="36" t="s">
        <v>165</v>
      </c>
      <c r="C139" s="36" t="s">
        <v>330</v>
      </c>
      <c r="D139" s="244">
        <v>2</v>
      </c>
      <c r="E139" s="244" t="s">
        <v>166</v>
      </c>
      <c r="F139" s="244" t="s">
        <v>166</v>
      </c>
    </row>
    <row r="140" spans="1:24">
      <c r="A140" s="413">
        <v>77</v>
      </c>
      <c r="B140" s="36" t="s">
        <v>165</v>
      </c>
      <c r="C140" s="36" t="s">
        <v>331</v>
      </c>
      <c r="D140" s="244">
        <v>1</v>
      </c>
      <c r="E140" s="244" t="s">
        <v>40</v>
      </c>
      <c r="F140" s="244" t="s">
        <v>40</v>
      </c>
    </row>
    <row r="141" spans="1:24">
      <c r="A141" s="413">
        <v>77</v>
      </c>
      <c r="B141" s="36" t="s">
        <v>165</v>
      </c>
      <c r="C141" s="36" t="s">
        <v>332</v>
      </c>
      <c r="D141" s="244">
        <v>1</v>
      </c>
      <c r="E141" s="244" t="s">
        <v>40</v>
      </c>
      <c r="F141" s="244" t="s">
        <v>40</v>
      </c>
    </row>
    <row r="142" spans="1:24">
      <c r="A142" s="413">
        <v>77</v>
      </c>
      <c r="B142" s="36" t="s">
        <v>165</v>
      </c>
      <c r="C142" s="36" t="s">
        <v>333</v>
      </c>
      <c r="D142" s="244">
        <v>1</v>
      </c>
      <c r="E142" s="244" t="s">
        <v>40</v>
      </c>
      <c r="F142" s="244" t="s">
        <v>40</v>
      </c>
    </row>
    <row r="143" spans="1:24">
      <c r="A143" s="413">
        <v>77</v>
      </c>
      <c r="B143" s="36" t="s">
        <v>165</v>
      </c>
      <c r="C143" s="36" t="s">
        <v>334</v>
      </c>
      <c r="D143" s="244">
        <v>2</v>
      </c>
      <c r="E143" s="244" t="s">
        <v>172</v>
      </c>
      <c r="F143" s="244" t="s">
        <v>166</v>
      </c>
    </row>
    <row r="144" spans="1:24">
      <c r="A144" s="413">
        <v>77</v>
      </c>
      <c r="B144" s="36" t="s">
        <v>165</v>
      </c>
      <c r="C144" s="36" t="s">
        <v>335</v>
      </c>
      <c r="D144" s="244">
        <v>2</v>
      </c>
      <c r="E144" s="244" t="s">
        <v>166</v>
      </c>
      <c r="F144" s="244" t="s">
        <v>166</v>
      </c>
    </row>
    <row r="145" spans="1:14">
      <c r="A145" s="413">
        <v>77</v>
      </c>
      <c r="B145" s="36" t="s">
        <v>165</v>
      </c>
      <c r="C145" s="36" t="s">
        <v>336</v>
      </c>
      <c r="D145" s="244">
        <v>1</v>
      </c>
      <c r="E145" s="244" t="s">
        <v>40</v>
      </c>
      <c r="F145" s="244" t="s">
        <v>40</v>
      </c>
    </row>
    <row r="146" spans="1:14">
      <c r="A146" s="413">
        <v>77</v>
      </c>
      <c r="B146" s="36" t="s">
        <v>165</v>
      </c>
      <c r="C146" s="36" t="s">
        <v>337</v>
      </c>
      <c r="D146" s="244">
        <v>2</v>
      </c>
      <c r="E146" s="244" t="s">
        <v>166</v>
      </c>
      <c r="F146" s="244" t="s">
        <v>166</v>
      </c>
      <c r="J146" s="156"/>
    </row>
    <row r="147" spans="1:14">
      <c r="A147" s="413">
        <v>77</v>
      </c>
      <c r="B147" s="36" t="s">
        <v>165</v>
      </c>
      <c r="C147" s="36" t="s">
        <v>338</v>
      </c>
      <c r="D147" s="244">
        <v>2</v>
      </c>
      <c r="E147" s="244" t="s">
        <v>166</v>
      </c>
      <c r="F147" s="244" t="s">
        <v>166</v>
      </c>
    </row>
    <row r="148" spans="1:14">
      <c r="A148" s="413">
        <v>77</v>
      </c>
      <c r="B148" s="36" t="s">
        <v>165</v>
      </c>
      <c r="C148" s="245" t="s">
        <v>1465</v>
      </c>
      <c r="D148" s="244">
        <v>2</v>
      </c>
      <c r="E148" s="244" t="s">
        <v>166</v>
      </c>
      <c r="F148" s="244"/>
      <c r="J148" s="47"/>
    </row>
    <row r="149" spans="1:14">
      <c r="A149" s="413">
        <v>77</v>
      </c>
      <c r="B149" s="36" t="s">
        <v>165</v>
      </c>
      <c r="C149" s="36" t="s">
        <v>339</v>
      </c>
      <c r="D149" s="244">
        <v>1</v>
      </c>
      <c r="E149" s="244" t="s">
        <v>166</v>
      </c>
      <c r="F149" s="244" t="s">
        <v>166</v>
      </c>
      <c r="J149" s="47"/>
    </row>
    <row r="150" spans="1:14">
      <c r="A150" s="413">
        <v>77</v>
      </c>
      <c r="B150" s="36" t="s">
        <v>165</v>
      </c>
      <c r="C150" s="36" t="s">
        <v>340</v>
      </c>
      <c r="D150" s="244">
        <v>2</v>
      </c>
      <c r="E150" s="244" t="s">
        <v>166</v>
      </c>
      <c r="F150" s="244" t="s">
        <v>166</v>
      </c>
      <c r="J150" s="47"/>
    </row>
    <row r="151" spans="1:14">
      <c r="A151" s="413">
        <v>77</v>
      </c>
      <c r="B151" s="36" t="s">
        <v>165</v>
      </c>
      <c r="C151" s="36" t="s">
        <v>341</v>
      </c>
      <c r="D151" s="244">
        <v>1</v>
      </c>
      <c r="E151" s="244" t="s">
        <v>40</v>
      </c>
      <c r="F151" s="244" t="s">
        <v>40</v>
      </c>
      <c r="J151" s="47"/>
    </row>
    <row r="152" spans="1:14">
      <c r="A152" s="413">
        <v>77</v>
      </c>
      <c r="B152" s="36" t="s">
        <v>165</v>
      </c>
      <c r="C152" s="36" t="s">
        <v>342</v>
      </c>
      <c r="D152" s="244">
        <v>1</v>
      </c>
      <c r="E152" s="244" t="s">
        <v>40</v>
      </c>
      <c r="F152" s="244" t="s">
        <v>40</v>
      </c>
      <c r="J152" s="47"/>
    </row>
    <row r="153" spans="1:14">
      <c r="A153" s="413">
        <v>77</v>
      </c>
      <c r="B153" s="36" t="s">
        <v>165</v>
      </c>
      <c r="C153" s="36" t="s">
        <v>343</v>
      </c>
      <c r="D153" s="244">
        <v>2</v>
      </c>
      <c r="E153" s="244" t="s">
        <v>166</v>
      </c>
      <c r="F153" s="244" t="s">
        <v>166</v>
      </c>
      <c r="J153" s="47"/>
    </row>
    <row r="154" spans="1:14">
      <c r="A154" s="413">
        <v>77</v>
      </c>
      <c r="B154" s="36" t="s">
        <v>165</v>
      </c>
      <c r="C154" s="36" t="s">
        <v>344</v>
      </c>
      <c r="D154" s="244">
        <v>1</v>
      </c>
      <c r="E154" s="244" t="s">
        <v>40</v>
      </c>
      <c r="F154" s="244" t="s">
        <v>40</v>
      </c>
      <c r="J154" s="47"/>
    </row>
    <row r="155" spans="1:14">
      <c r="A155" s="413">
        <v>77</v>
      </c>
      <c r="B155" s="36" t="s">
        <v>165</v>
      </c>
      <c r="C155" s="36" t="s">
        <v>345</v>
      </c>
      <c r="D155" s="244">
        <v>2</v>
      </c>
      <c r="E155" s="244" t="s">
        <v>172</v>
      </c>
      <c r="F155" s="244" t="s">
        <v>172</v>
      </c>
    </row>
    <row r="156" spans="1:14">
      <c r="A156" s="413">
        <v>77</v>
      </c>
      <c r="B156" s="36" t="s">
        <v>165</v>
      </c>
      <c r="C156" s="36" t="s">
        <v>346</v>
      </c>
      <c r="D156" s="244">
        <v>2</v>
      </c>
      <c r="E156" s="244" t="s">
        <v>166</v>
      </c>
      <c r="F156" s="244" t="s">
        <v>166</v>
      </c>
      <c r="J156" s="178"/>
      <c r="K156" s="178"/>
      <c r="L156" s="178"/>
      <c r="M156" s="178"/>
      <c r="N156" s="178"/>
    </row>
    <row r="157" spans="1:14">
      <c r="A157" s="413">
        <v>77</v>
      </c>
      <c r="B157" s="36" t="s">
        <v>165</v>
      </c>
      <c r="C157" s="36" t="s">
        <v>347</v>
      </c>
      <c r="D157" s="244">
        <v>2</v>
      </c>
      <c r="E157" s="244" t="s">
        <v>166</v>
      </c>
      <c r="F157" s="244" t="s">
        <v>166</v>
      </c>
    </row>
    <row r="158" spans="1:14">
      <c r="A158" s="413">
        <v>77</v>
      </c>
      <c r="B158" s="36" t="s">
        <v>165</v>
      </c>
      <c r="C158" s="36" t="s">
        <v>348</v>
      </c>
      <c r="D158" s="244">
        <v>2</v>
      </c>
      <c r="E158" s="244" t="s">
        <v>166</v>
      </c>
      <c r="F158" s="244" t="s">
        <v>166</v>
      </c>
      <c r="J158" s="178"/>
      <c r="K158" s="178"/>
      <c r="L158" s="178"/>
      <c r="M158" s="178"/>
      <c r="N158" s="178"/>
    </row>
    <row r="159" spans="1:14">
      <c r="A159" s="413">
        <v>77</v>
      </c>
      <c r="B159" s="36" t="s">
        <v>165</v>
      </c>
      <c r="C159" s="36" t="s">
        <v>349</v>
      </c>
      <c r="D159" s="244">
        <v>2</v>
      </c>
      <c r="E159" s="244" t="s">
        <v>166</v>
      </c>
      <c r="F159" s="244" t="s">
        <v>166</v>
      </c>
      <c r="J159" s="179"/>
      <c r="K159" s="179"/>
      <c r="L159" s="179"/>
      <c r="M159" s="179"/>
      <c r="N159" s="179"/>
    </row>
    <row r="160" spans="1:14">
      <c r="A160" s="413">
        <v>77</v>
      </c>
      <c r="B160" s="36" t="s">
        <v>165</v>
      </c>
      <c r="C160" s="36" t="s">
        <v>350</v>
      </c>
      <c r="D160" s="244">
        <v>2</v>
      </c>
      <c r="E160" s="244" t="s">
        <v>166</v>
      </c>
      <c r="F160" s="244" t="s">
        <v>166</v>
      </c>
      <c r="J160" s="178"/>
      <c r="K160" s="178"/>
      <c r="L160" s="178"/>
      <c r="M160" s="178"/>
      <c r="N160" s="178"/>
    </row>
    <row r="161" spans="1:14">
      <c r="A161" s="413">
        <v>77</v>
      </c>
      <c r="B161" s="36" t="s">
        <v>165</v>
      </c>
      <c r="C161" s="36" t="s">
        <v>351</v>
      </c>
      <c r="D161" s="244">
        <v>2</v>
      </c>
      <c r="E161" s="244" t="s">
        <v>166</v>
      </c>
      <c r="F161" s="244" t="s">
        <v>166</v>
      </c>
      <c r="J161" s="178"/>
      <c r="K161" s="178"/>
      <c r="L161" s="178"/>
      <c r="M161" s="178"/>
      <c r="N161" s="178"/>
    </row>
    <row r="162" spans="1:14">
      <c r="A162" s="413">
        <v>77</v>
      </c>
      <c r="B162" s="36" t="s">
        <v>165</v>
      </c>
      <c r="C162" s="36" t="s">
        <v>1466</v>
      </c>
      <c r="D162" s="244">
        <v>2</v>
      </c>
      <c r="E162" s="244" t="s">
        <v>166</v>
      </c>
      <c r="F162" s="244" t="s">
        <v>166</v>
      </c>
      <c r="J162" s="178"/>
      <c r="K162" s="178"/>
      <c r="L162" s="178"/>
      <c r="M162" s="178"/>
      <c r="N162" s="178"/>
    </row>
    <row r="163" spans="1:14">
      <c r="A163" s="413">
        <v>77</v>
      </c>
      <c r="B163" s="36" t="s">
        <v>165</v>
      </c>
      <c r="C163" s="36" t="s">
        <v>1467</v>
      </c>
      <c r="D163" s="244">
        <v>2</v>
      </c>
      <c r="E163" s="244" t="s">
        <v>166</v>
      </c>
      <c r="F163" s="244" t="s">
        <v>166</v>
      </c>
    </row>
    <row r="164" spans="1:14">
      <c r="A164" s="413">
        <v>77</v>
      </c>
      <c r="B164" s="36" t="s">
        <v>165</v>
      </c>
      <c r="C164" s="36" t="s">
        <v>1468</v>
      </c>
      <c r="D164" s="244">
        <v>2</v>
      </c>
      <c r="E164" s="244" t="s">
        <v>166</v>
      </c>
      <c r="F164" s="244" t="s">
        <v>166</v>
      </c>
    </row>
    <row r="165" spans="1:14">
      <c r="A165" s="413">
        <v>77</v>
      </c>
      <c r="B165" s="36" t="s">
        <v>165</v>
      </c>
      <c r="C165" s="36" t="s">
        <v>1469</v>
      </c>
      <c r="D165" s="244">
        <v>2</v>
      </c>
      <c r="E165" s="244" t="s">
        <v>166</v>
      </c>
      <c r="F165" s="244" t="s">
        <v>166</v>
      </c>
      <c r="J165" s="180"/>
      <c r="K165" s="180"/>
      <c r="L165" s="180"/>
      <c r="M165" s="178"/>
      <c r="N165" s="178"/>
    </row>
    <row r="166" spans="1:14">
      <c r="A166" s="413">
        <v>77</v>
      </c>
      <c r="B166" s="36" t="s">
        <v>165</v>
      </c>
      <c r="C166" s="36" t="s">
        <v>352</v>
      </c>
      <c r="D166" s="244">
        <v>1</v>
      </c>
      <c r="E166" s="244" t="s">
        <v>40</v>
      </c>
      <c r="F166" s="244" t="s">
        <v>40</v>
      </c>
      <c r="J166" s="178"/>
      <c r="K166" s="178"/>
      <c r="L166" s="178"/>
      <c r="M166" s="178"/>
      <c r="N166" s="178"/>
    </row>
    <row r="167" spans="1:14">
      <c r="A167" s="413">
        <v>77</v>
      </c>
      <c r="B167" s="36" t="s">
        <v>165</v>
      </c>
      <c r="C167" s="36" t="s">
        <v>353</v>
      </c>
      <c r="D167" s="244">
        <v>1</v>
      </c>
      <c r="E167" s="244" t="s">
        <v>40</v>
      </c>
      <c r="F167" s="244" t="s">
        <v>40</v>
      </c>
    </row>
    <row r="168" spans="1:14">
      <c r="A168" s="413">
        <v>77</v>
      </c>
      <c r="B168" s="36" t="s">
        <v>165</v>
      </c>
      <c r="C168" s="36" t="s">
        <v>354</v>
      </c>
      <c r="D168" s="244">
        <v>2</v>
      </c>
      <c r="E168" s="244" t="s">
        <v>166</v>
      </c>
      <c r="F168" s="244" t="s">
        <v>166</v>
      </c>
    </row>
    <row r="169" spans="1:14">
      <c r="A169" s="413">
        <v>77</v>
      </c>
      <c r="B169" s="36" t="s">
        <v>165</v>
      </c>
      <c r="C169" s="36" t="s">
        <v>1470</v>
      </c>
      <c r="D169" s="244">
        <v>2</v>
      </c>
      <c r="E169" s="244" t="s">
        <v>166</v>
      </c>
      <c r="F169" s="244" t="s">
        <v>166</v>
      </c>
    </row>
    <row r="170" spans="1:14">
      <c r="A170" s="413">
        <v>77</v>
      </c>
      <c r="B170" s="36" t="s">
        <v>165</v>
      </c>
      <c r="C170" s="36" t="s">
        <v>355</v>
      </c>
      <c r="D170" s="244">
        <v>2</v>
      </c>
      <c r="E170" s="244" t="s">
        <v>166</v>
      </c>
      <c r="F170" s="244" t="s">
        <v>166</v>
      </c>
    </row>
    <row r="171" spans="1:14">
      <c r="A171" s="413">
        <v>77</v>
      </c>
      <c r="B171" s="36" t="s">
        <v>165</v>
      </c>
      <c r="C171" s="36" t="s">
        <v>356</v>
      </c>
      <c r="D171" s="244">
        <v>1</v>
      </c>
      <c r="E171" s="244" t="s">
        <v>172</v>
      </c>
      <c r="F171" s="244" t="s">
        <v>166</v>
      </c>
    </row>
    <row r="172" spans="1:14">
      <c r="A172" s="413">
        <v>77</v>
      </c>
      <c r="B172" s="36" t="s">
        <v>165</v>
      </c>
      <c r="C172" s="36" t="s">
        <v>357</v>
      </c>
      <c r="D172" s="244">
        <v>2</v>
      </c>
      <c r="E172" s="244" t="s">
        <v>172</v>
      </c>
      <c r="F172" s="244" t="s">
        <v>172</v>
      </c>
    </row>
    <row r="173" spans="1:14">
      <c r="A173" s="413">
        <v>77</v>
      </c>
      <c r="B173" s="36" t="s">
        <v>165</v>
      </c>
      <c r="C173" s="36" t="s">
        <v>358</v>
      </c>
      <c r="D173" s="244">
        <v>1</v>
      </c>
      <c r="E173" s="244" t="s">
        <v>172</v>
      </c>
      <c r="F173" s="244" t="s">
        <v>166</v>
      </c>
    </row>
    <row r="174" spans="1:14">
      <c r="A174" s="413">
        <v>77</v>
      </c>
      <c r="B174" s="36" t="s">
        <v>165</v>
      </c>
      <c r="C174" s="36" t="s">
        <v>359</v>
      </c>
      <c r="D174" s="244">
        <v>2</v>
      </c>
      <c r="E174" s="244" t="s">
        <v>166</v>
      </c>
      <c r="F174" s="244" t="s">
        <v>166</v>
      </c>
    </row>
    <row r="175" spans="1:14">
      <c r="A175" s="413">
        <v>77</v>
      </c>
      <c r="B175" s="36" t="s">
        <v>165</v>
      </c>
      <c r="C175" s="36" t="s">
        <v>360</v>
      </c>
      <c r="D175" s="244">
        <v>1</v>
      </c>
      <c r="E175" s="244" t="s">
        <v>172</v>
      </c>
      <c r="F175" s="244" t="s">
        <v>166</v>
      </c>
    </row>
    <row r="176" spans="1:14">
      <c r="A176" s="413">
        <v>77</v>
      </c>
      <c r="B176" s="36" t="s">
        <v>165</v>
      </c>
      <c r="C176" s="36" t="s">
        <v>361</v>
      </c>
      <c r="D176" s="244">
        <v>1</v>
      </c>
      <c r="E176" s="244" t="s">
        <v>172</v>
      </c>
      <c r="F176" s="244" t="s">
        <v>172</v>
      </c>
    </row>
    <row r="177" spans="1:6">
      <c r="A177" s="413">
        <v>77</v>
      </c>
      <c r="B177" s="36" t="s">
        <v>165</v>
      </c>
      <c r="C177" s="36" t="s">
        <v>362</v>
      </c>
      <c r="D177" s="244">
        <v>1</v>
      </c>
      <c r="E177" s="244" t="s">
        <v>40</v>
      </c>
      <c r="F177" s="244" t="s">
        <v>40</v>
      </c>
    </row>
    <row r="178" spans="1:6">
      <c r="A178" s="413">
        <v>77</v>
      </c>
      <c r="B178" s="36" t="s">
        <v>165</v>
      </c>
      <c r="C178" s="36" t="s">
        <v>363</v>
      </c>
      <c r="D178" s="244">
        <v>2</v>
      </c>
      <c r="E178" s="244" t="s">
        <v>166</v>
      </c>
      <c r="F178" s="244" t="s">
        <v>166</v>
      </c>
    </row>
    <row r="179" spans="1:6">
      <c r="A179" s="413">
        <v>77</v>
      </c>
      <c r="B179" s="36" t="s">
        <v>165</v>
      </c>
      <c r="C179" s="36" t="s">
        <v>364</v>
      </c>
      <c r="D179" s="244">
        <v>2</v>
      </c>
      <c r="E179" s="244" t="s">
        <v>172</v>
      </c>
      <c r="F179" s="244" t="s">
        <v>172</v>
      </c>
    </row>
    <row r="180" spans="1:6">
      <c r="A180" s="413">
        <v>77</v>
      </c>
      <c r="B180" s="36" t="s">
        <v>165</v>
      </c>
      <c r="C180" s="36" t="s">
        <v>365</v>
      </c>
      <c r="D180" s="244">
        <v>2</v>
      </c>
      <c r="E180" s="244" t="s">
        <v>166</v>
      </c>
      <c r="F180" s="244" t="s">
        <v>166</v>
      </c>
    </row>
    <row r="181" spans="1:6">
      <c r="A181" s="413">
        <v>77</v>
      </c>
      <c r="B181" s="36" t="s">
        <v>165</v>
      </c>
      <c r="C181" s="36" t="s">
        <v>366</v>
      </c>
      <c r="D181" s="244">
        <v>1</v>
      </c>
      <c r="E181" s="244" t="s">
        <v>172</v>
      </c>
      <c r="F181" s="244" t="s">
        <v>172</v>
      </c>
    </row>
    <row r="182" spans="1:6">
      <c r="A182" s="413">
        <v>77</v>
      </c>
      <c r="B182" s="36" t="s">
        <v>165</v>
      </c>
      <c r="C182" s="36" t="s">
        <v>367</v>
      </c>
      <c r="D182" s="244">
        <v>1</v>
      </c>
      <c r="E182" s="244" t="s">
        <v>40</v>
      </c>
      <c r="F182" s="244" t="s">
        <v>40</v>
      </c>
    </row>
    <row r="183" spans="1:6">
      <c r="A183" s="413">
        <v>77</v>
      </c>
      <c r="B183" s="36" t="s">
        <v>165</v>
      </c>
      <c r="C183" s="36" t="s">
        <v>368</v>
      </c>
      <c r="D183" s="244">
        <v>2</v>
      </c>
      <c r="E183" s="244" t="s">
        <v>166</v>
      </c>
      <c r="F183" s="244" t="s">
        <v>166</v>
      </c>
    </row>
    <row r="184" spans="1:6">
      <c r="A184" s="413">
        <v>77</v>
      </c>
      <c r="B184" s="36" t="s">
        <v>165</v>
      </c>
      <c r="C184" s="36" t="s">
        <v>369</v>
      </c>
      <c r="D184" s="244">
        <v>1</v>
      </c>
      <c r="E184" s="244" t="s">
        <v>172</v>
      </c>
      <c r="F184" s="244" t="s">
        <v>172</v>
      </c>
    </row>
    <row r="185" spans="1:6">
      <c r="A185" s="413">
        <v>77</v>
      </c>
      <c r="B185" s="36" t="s">
        <v>165</v>
      </c>
      <c r="C185" s="36" t="s">
        <v>370</v>
      </c>
      <c r="D185" s="244">
        <v>2</v>
      </c>
      <c r="E185" s="244" t="s">
        <v>166</v>
      </c>
      <c r="F185" s="244" t="s">
        <v>166</v>
      </c>
    </row>
    <row r="186" spans="1:6">
      <c r="A186" s="413">
        <v>77</v>
      </c>
      <c r="B186" s="36" t="s">
        <v>165</v>
      </c>
      <c r="C186" s="36" t="s">
        <v>371</v>
      </c>
      <c r="D186" s="244">
        <v>2</v>
      </c>
      <c r="E186" s="244" t="s">
        <v>166</v>
      </c>
      <c r="F186" s="244" t="s">
        <v>166</v>
      </c>
    </row>
    <row r="187" spans="1:6">
      <c r="A187" s="413">
        <v>77</v>
      </c>
      <c r="B187" s="36" t="s">
        <v>165</v>
      </c>
      <c r="C187" s="36" t="s">
        <v>372</v>
      </c>
      <c r="D187" s="244">
        <v>2</v>
      </c>
      <c r="E187" s="244" t="s">
        <v>172</v>
      </c>
      <c r="F187" s="244" t="s">
        <v>166</v>
      </c>
    </row>
    <row r="188" spans="1:6">
      <c r="A188" s="413">
        <v>77</v>
      </c>
      <c r="B188" s="36" t="s">
        <v>165</v>
      </c>
      <c r="C188" s="36" t="s">
        <v>373</v>
      </c>
      <c r="D188" s="244">
        <v>1</v>
      </c>
      <c r="E188" s="244" t="s">
        <v>166</v>
      </c>
      <c r="F188" s="244" t="s">
        <v>166</v>
      </c>
    </row>
    <row r="189" spans="1:6">
      <c r="A189" s="413">
        <v>77</v>
      </c>
      <c r="B189" s="36" t="s">
        <v>165</v>
      </c>
      <c r="C189" s="36" t="s">
        <v>374</v>
      </c>
      <c r="D189" s="244">
        <v>2</v>
      </c>
      <c r="E189" s="244" t="s">
        <v>166</v>
      </c>
      <c r="F189" s="244" t="s">
        <v>166</v>
      </c>
    </row>
    <row r="190" spans="1:6">
      <c r="A190" s="413">
        <v>77</v>
      </c>
      <c r="B190" s="36" t="s">
        <v>165</v>
      </c>
      <c r="C190" s="36" t="s">
        <v>375</v>
      </c>
      <c r="D190" s="244">
        <v>2</v>
      </c>
      <c r="E190" s="244" t="s">
        <v>166</v>
      </c>
      <c r="F190" s="244" t="s">
        <v>166</v>
      </c>
    </row>
    <row r="191" spans="1:6">
      <c r="A191" s="413">
        <v>77</v>
      </c>
      <c r="B191" s="36" t="s">
        <v>165</v>
      </c>
      <c r="C191" s="36" t="s">
        <v>376</v>
      </c>
      <c r="D191" s="244">
        <v>1</v>
      </c>
      <c r="E191" s="244" t="s">
        <v>166</v>
      </c>
      <c r="F191" s="244" t="s">
        <v>166</v>
      </c>
    </row>
    <row r="192" spans="1:6">
      <c r="A192" s="413">
        <v>77</v>
      </c>
      <c r="B192" s="36" t="s">
        <v>165</v>
      </c>
      <c r="C192" s="36" t="s">
        <v>377</v>
      </c>
      <c r="D192" s="244">
        <v>2</v>
      </c>
      <c r="E192" s="244" t="s">
        <v>166</v>
      </c>
      <c r="F192" s="244" t="s">
        <v>166</v>
      </c>
    </row>
    <row r="193" spans="1:6">
      <c r="A193" s="413">
        <v>77</v>
      </c>
      <c r="B193" s="36" t="s">
        <v>165</v>
      </c>
      <c r="C193" s="36" t="s">
        <v>378</v>
      </c>
      <c r="D193" s="244">
        <v>2</v>
      </c>
      <c r="E193" s="244" t="s">
        <v>166</v>
      </c>
      <c r="F193" s="244" t="s">
        <v>166</v>
      </c>
    </row>
    <row r="194" spans="1:6">
      <c r="A194" s="413">
        <v>77</v>
      </c>
      <c r="B194" s="36" t="s">
        <v>165</v>
      </c>
      <c r="C194" s="36" t="s">
        <v>379</v>
      </c>
      <c r="D194" s="244">
        <v>1</v>
      </c>
      <c r="E194" s="244" t="s">
        <v>166</v>
      </c>
      <c r="F194" s="244" t="s">
        <v>166</v>
      </c>
    </row>
    <row r="195" spans="1:6">
      <c r="A195" s="413">
        <v>77</v>
      </c>
      <c r="B195" s="36" t="s">
        <v>165</v>
      </c>
      <c r="C195" s="36" t="s">
        <v>380</v>
      </c>
      <c r="D195" s="244">
        <v>2</v>
      </c>
      <c r="E195" s="244" t="s">
        <v>166</v>
      </c>
      <c r="F195" s="244" t="s">
        <v>166</v>
      </c>
    </row>
    <row r="196" spans="1:6">
      <c r="A196" s="413">
        <v>77</v>
      </c>
      <c r="B196" s="36" t="s">
        <v>165</v>
      </c>
      <c r="C196" s="36" t="s">
        <v>381</v>
      </c>
      <c r="D196" s="244">
        <v>2</v>
      </c>
      <c r="E196" s="244" t="s">
        <v>166</v>
      </c>
      <c r="F196" s="244" t="s">
        <v>166</v>
      </c>
    </row>
    <row r="197" spans="1:6">
      <c r="A197" s="413">
        <v>77</v>
      </c>
      <c r="B197" s="36" t="s">
        <v>165</v>
      </c>
      <c r="C197" s="36" t="s">
        <v>382</v>
      </c>
      <c r="D197" s="244">
        <v>2</v>
      </c>
      <c r="E197" s="244" t="s">
        <v>166</v>
      </c>
      <c r="F197" s="244" t="s">
        <v>166</v>
      </c>
    </row>
    <row r="198" spans="1:6">
      <c r="A198" s="413">
        <v>77</v>
      </c>
      <c r="B198" s="36" t="s">
        <v>165</v>
      </c>
      <c r="C198" s="36" t="s">
        <v>1471</v>
      </c>
      <c r="D198" s="244">
        <v>2</v>
      </c>
      <c r="E198" s="244" t="s">
        <v>166</v>
      </c>
      <c r="F198" s="244" t="s">
        <v>166</v>
      </c>
    </row>
    <row r="199" spans="1:6">
      <c r="A199" s="413">
        <v>77</v>
      </c>
      <c r="B199" s="36" t="s">
        <v>165</v>
      </c>
      <c r="C199" s="36" t="s">
        <v>383</v>
      </c>
      <c r="D199" s="244">
        <v>2</v>
      </c>
      <c r="E199" s="244" t="s">
        <v>166</v>
      </c>
      <c r="F199" s="244" t="s">
        <v>166</v>
      </c>
    </row>
    <row r="200" spans="1:6">
      <c r="A200" s="413">
        <v>77</v>
      </c>
      <c r="B200" s="36" t="s">
        <v>165</v>
      </c>
      <c r="C200" s="36" t="s">
        <v>384</v>
      </c>
      <c r="D200" s="244">
        <v>1</v>
      </c>
      <c r="E200" s="244" t="s">
        <v>166</v>
      </c>
      <c r="F200" s="244" t="s">
        <v>166</v>
      </c>
    </row>
    <row r="201" spans="1:6">
      <c r="A201" s="413">
        <v>77</v>
      </c>
      <c r="B201" s="36" t="s">
        <v>165</v>
      </c>
      <c r="C201" s="36" t="s">
        <v>385</v>
      </c>
      <c r="D201" s="244">
        <v>2</v>
      </c>
      <c r="E201" s="244" t="s">
        <v>166</v>
      </c>
      <c r="F201" s="244" t="s">
        <v>166</v>
      </c>
    </row>
    <row r="202" spans="1:6">
      <c r="A202" s="413">
        <v>77</v>
      </c>
      <c r="B202" s="36" t="s">
        <v>165</v>
      </c>
      <c r="C202" s="36" t="s">
        <v>386</v>
      </c>
      <c r="D202" s="244">
        <v>2</v>
      </c>
      <c r="E202" s="244" t="s">
        <v>166</v>
      </c>
      <c r="F202" s="244" t="s">
        <v>166</v>
      </c>
    </row>
    <row r="203" spans="1:6">
      <c r="A203" s="413">
        <v>77</v>
      </c>
      <c r="B203" s="36" t="s">
        <v>165</v>
      </c>
      <c r="C203" s="36" t="s">
        <v>387</v>
      </c>
      <c r="D203" s="244">
        <v>2</v>
      </c>
      <c r="E203" s="244" t="s">
        <v>166</v>
      </c>
      <c r="F203" s="244" t="s">
        <v>166</v>
      </c>
    </row>
    <row r="204" spans="1:6">
      <c r="A204" s="413">
        <v>77</v>
      </c>
      <c r="B204" s="36" t="s">
        <v>165</v>
      </c>
      <c r="C204" s="36" t="s">
        <v>388</v>
      </c>
      <c r="D204" s="244">
        <v>1</v>
      </c>
      <c r="E204" s="244" t="s">
        <v>40</v>
      </c>
      <c r="F204" s="244" t="s">
        <v>40</v>
      </c>
    </row>
    <row r="205" spans="1:6">
      <c r="A205" s="413">
        <v>77</v>
      </c>
      <c r="B205" s="36" t="s">
        <v>165</v>
      </c>
      <c r="C205" s="36" t="s">
        <v>389</v>
      </c>
      <c r="D205" s="244">
        <v>2</v>
      </c>
      <c r="E205" s="244" t="s">
        <v>166</v>
      </c>
      <c r="F205" s="244" t="s">
        <v>166</v>
      </c>
    </row>
    <row r="206" spans="1:6">
      <c r="A206" s="413">
        <v>77</v>
      </c>
      <c r="B206" s="36" t="s">
        <v>165</v>
      </c>
      <c r="C206" s="36" t="s">
        <v>390</v>
      </c>
      <c r="D206" s="244">
        <v>2</v>
      </c>
      <c r="E206" s="244" t="s">
        <v>166</v>
      </c>
      <c r="F206" s="244" t="s">
        <v>166</v>
      </c>
    </row>
    <row r="207" spans="1:6">
      <c r="A207" s="413">
        <v>77</v>
      </c>
      <c r="B207" s="36" t="s">
        <v>165</v>
      </c>
      <c r="C207" s="36" t="s">
        <v>391</v>
      </c>
      <c r="D207" s="244">
        <v>2</v>
      </c>
      <c r="E207" s="244" t="s">
        <v>166</v>
      </c>
      <c r="F207" s="244" t="s">
        <v>166</v>
      </c>
    </row>
    <row r="208" spans="1:6">
      <c r="A208" s="413">
        <v>77</v>
      </c>
      <c r="B208" s="36" t="s">
        <v>165</v>
      </c>
      <c r="C208" s="36" t="s">
        <v>392</v>
      </c>
      <c r="D208" s="244">
        <v>1</v>
      </c>
      <c r="E208" s="244" t="s">
        <v>172</v>
      </c>
      <c r="F208" s="244" t="s">
        <v>166</v>
      </c>
    </row>
    <row r="209" spans="1:6">
      <c r="A209" s="413">
        <v>77</v>
      </c>
      <c r="B209" s="36" t="s">
        <v>165</v>
      </c>
      <c r="C209" s="36" t="s">
        <v>393</v>
      </c>
      <c r="D209" s="244">
        <v>1</v>
      </c>
      <c r="E209" s="244" t="s">
        <v>40</v>
      </c>
      <c r="F209" s="244" t="s">
        <v>40</v>
      </c>
    </row>
    <row r="210" spans="1:6">
      <c r="A210" s="413">
        <v>77</v>
      </c>
      <c r="B210" s="36" t="s">
        <v>165</v>
      </c>
      <c r="C210" s="36" t="s">
        <v>394</v>
      </c>
      <c r="D210" s="244">
        <v>2</v>
      </c>
      <c r="E210" s="244" t="s">
        <v>166</v>
      </c>
      <c r="F210" s="244" t="s">
        <v>166</v>
      </c>
    </row>
    <row r="211" spans="1:6">
      <c r="A211" s="413">
        <v>77</v>
      </c>
      <c r="B211" s="36" t="s">
        <v>165</v>
      </c>
      <c r="C211" s="36" t="s">
        <v>395</v>
      </c>
      <c r="D211" s="244">
        <v>1</v>
      </c>
      <c r="E211" s="244" t="s">
        <v>172</v>
      </c>
      <c r="F211" s="244" t="s">
        <v>166</v>
      </c>
    </row>
    <row r="212" spans="1:6">
      <c r="A212" s="413">
        <v>77</v>
      </c>
      <c r="B212" s="36" t="s">
        <v>165</v>
      </c>
      <c r="C212" s="36" t="s">
        <v>396</v>
      </c>
      <c r="D212" s="244">
        <v>2</v>
      </c>
      <c r="E212" s="244" t="s">
        <v>166</v>
      </c>
      <c r="F212" s="244" t="s">
        <v>166</v>
      </c>
    </row>
    <row r="213" spans="1:6">
      <c r="A213" s="413">
        <v>77</v>
      </c>
      <c r="B213" s="36" t="s">
        <v>165</v>
      </c>
      <c r="C213" s="36" t="s">
        <v>397</v>
      </c>
      <c r="D213" s="244">
        <v>2</v>
      </c>
      <c r="E213" s="244" t="s">
        <v>166</v>
      </c>
      <c r="F213" s="244" t="s">
        <v>166</v>
      </c>
    </row>
    <row r="214" spans="1:6">
      <c r="A214" s="413">
        <v>77</v>
      </c>
      <c r="B214" s="36" t="s">
        <v>165</v>
      </c>
      <c r="C214" s="36" t="s">
        <v>398</v>
      </c>
      <c r="D214" s="244">
        <v>2</v>
      </c>
      <c r="E214" s="244" t="s">
        <v>166</v>
      </c>
      <c r="F214" s="244" t="s">
        <v>166</v>
      </c>
    </row>
    <row r="215" spans="1:6">
      <c r="A215" s="413">
        <v>77</v>
      </c>
      <c r="B215" s="36" t="s">
        <v>165</v>
      </c>
      <c r="C215" s="36" t="s">
        <v>399</v>
      </c>
      <c r="D215" s="244">
        <v>1</v>
      </c>
      <c r="E215" s="244" t="s">
        <v>40</v>
      </c>
      <c r="F215" s="244" t="s">
        <v>40</v>
      </c>
    </row>
    <row r="216" spans="1:6">
      <c r="A216" s="413">
        <v>77</v>
      </c>
      <c r="B216" s="36" t="s">
        <v>165</v>
      </c>
      <c r="C216" s="36" t="s">
        <v>400</v>
      </c>
      <c r="D216" s="244">
        <v>2</v>
      </c>
      <c r="E216" s="244" t="s">
        <v>166</v>
      </c>
      <c r="F216" s="244" t="s">
        <v>166</v>
      </c>
    </row>
    <row r="217" spans="1:6">
      <c r="A217" s="413">
        <v>77</v>
      </c>
      <c r="B217" s="36" t="s">
        <v>165</v>
      </c>
      <c r="C217" s="36" t="s">
        <v>401</v>
      </c>
      <c r="D217" s="244">
        <v>2</v>
      </c>
      <c r="E217" s="244" t="s">
        <v>166</v>
      </c>
      <c r="F217" s="244" t="s">
        <v>166</v>
      </c>
    </row>
    <row r="218" spans="1:6">
      <c r="A218" s="413">
        <v>77</v>
      </c>
      <c r="B218" s="36" t="s">
        <v>165</v>
      </c>
      <c r="C218" s="36" t="s">
        <v>402</v>
      </c>
      <c r="D218" s="244">
        <v>2</v>
      </c>
      <c r="E218" s="244" t="s">
        <v>166</v>
      </c>
      <c r="F218" s="244" t="s">
        <v>166</v>
      </c>
    </row>
    <row r="219" spans="1:6">
      <c r="A219" s="413">
        <v>77</v>
      </c>
      <c r="B219" s="36" t="s">
        <v>165</v>
      </c>
      <c r="C219" s="36" t="s">
        <v>403</v>
      </c>
      <c r="D219" s="244">
        <v>2</v>
      </c>
      <c r="E219" s="244" t="s">
        <v>166</v>
      </c>
      <c r="F219" s="244" t="s">
        <v>166</v>
      </c>
    </row>
    <row r="220" spans="1:6">
      <c r="A220" s="413">
        <v>77</v>
      </c>
      <c r="B220" s="36" t="s">
        <v>165</v>
      </c>
      <c r="C220" s="36" t="s">
        <v>404</v>
      </c>
      <c r="D220" s="244">
        <v>1</v>
      </c>
      <c r="E220" s="244" t="s">
        <v>40</v>
      </c>
      <c r="F220" s="244" t="s">
        <v>40</v>
      </c>
    </row>
    <row r="221" spans="1:6">
      <c r="A221" s="413">
        <v>77</v>
      </c>
      <c r="B221" s="36" t="s">
        <v>165</v>
      </c>
      <c r="C221" s="36" t="s">
        <v>405</v>
      </c>
      <c r="D221" s="244">
        <v>2</v>
      </c>
      <c r="E221" s="244" t="s">
        <v>166</v>
      </c>
      <c r="F221" s="244" t="s">
        <v>166</v>
      </c>
    </row>
    <row r="222" spans="1:6">
      <c r="A222" s="413">
        <v>77</v>
      </c>
      <c r="B222" s="36" t="s">
        <v>165</v>
      </c>
      <c r="C222" s="36" t="s">
        <v>406</v>
      </c>
      <c r="D222" s="244">
        <v>2</v>
      </c>
      <c r="E222" s="244" t="s">
        <v>166</v>
      </c>
      <c r="F222" s="244" t="s">
        <v>166</v>
      </c>
    </row>
    <row r="223" spans="1:6">
      <c r="A223" s="413">
        <v>77</v>
      </c>
      <c r="B223" s="36" t="s">
        <v>165</v>
      </c>
      <c r="C223" s="36" t="s">
        <v>407</v>
      </c>
      <c r="D223" s="244">
        <v>2</v>
      </c>
      <c r="E223" s="244" t="s">
        <v>172</v>
      </c>
      <c r="F223" s="244" t="s">
        <v>166</v>
      </c>
    </row>
    <row r="224" spans="1:6">
      <c r="A224" s="413">
        <v>77</v>
      </c>
      <c r="B224" s="36" t="s">
        <v>165</v>
      </c>
      <c r="C224" s="36" t="s">
        <v>408</v>
      </c>
      <c r="D224" s="244">
        <v>2</v>
      </c>
      <c r="E224" s="244" t="s">
        <v>166</v>
      </c>
      <c r="F224" s="244" t="s">
        <v>166</v>
      </c>
    </row>
    <row r="225" spans="1:6">
      <c r="A225" s="413">
        <v>77</v>
      </c>
      <c r="B225" s="36" t="s">
        <v>165</v>
      </c>
      <c r="C225" s="36" t="s">
        <v>409</v>
      </c>
      <c r="D225" s="244">
        <v>2</v>
      </c>
      <c r="E225" s="244" t="s">
        <v>166</v>
      </c>
      <c r="F225" s="244" t="s">
        <v>166</v>
      </c>
    </row>
    <row r="226" spans="1:6">
      <c r="A226" s="413">
        <v>77</v>
      </c>
      <c r="B226" s="36" t="s">
        <v>165</v>
      </c>
      <c r="C226" s="36" t="s">
        <v>410</v>
      </c>
      <c r="D226" s="244">
        <v>1</v>
      </c>
      <c r="E226" s="244" t="s">
        <v>40</v>
      </c>
      <c r="F226" s="244" t="s">
        <v>40</v>
      </c>
    </row>
    <row r="227" spans="1:6">
      <c r="A227" s="413">
        <v>77</v>
      </c>
      <c r="B227" s="36" t="s">
        <v>165</v>
      </c>
      <c r="C227" s="36" t="s">
        <v>411</v>
      </c>
      <c r="D227" s="244">
        <v>1</v>
      </c>
      <c r="E227" s="244" t="s">
        <v>166</v>
      </c>
      <c r="F227" s="244" t="s">
        <v>166</v>
      </c>
    </row>
    <row r="228" spans="1:6">
      <c r="A228" s="413">
        <v>77</v>
      </c>
      <c r="B228" s="36" t="s">
        <v>165</v>
      </c>
      <c r="C228" s="36" t="s">
        <v>412</v>
      </c>
      <c r="D228" s="244">
        <v>1</v>
      </c>
      <c r="E228" s="244" t="s">
        <v>172</v>
      </c>
      <c r="F228" s="244" t="s">
        <v>166</v>
      </c>
    </row>
    <row r="229" spans="1:6">
      <c r="A229" s="413">
        <v>77</v>
      </c>
      <c r="B229" s="36" t="s">
        <v>165</v>
      </c>
      <c r="C229" s="36" t="s">
        <v>413</v>
      </c>
      <c r="D229" s="244">
        <v>2</v>
      </c>
      <c r="E229" s="244" t="s">
        <v>166</v>
      </c>
      <c r="F229" s="244" t="s">
        <v>166</v>
      </c>
    </row>
    <row r="230" spans="1:6">
      <c r="A230" s="413">
        <v>77</v>
      </c>
      <c r="B230" s="36" t="s">
        <v>165</v>
      </c>
      <c r="C230" s="36" t="s">
        <v>414</v>
      </c>
      <c r="D230" s="244">
        <v>2</v>
      </c>
      <c r="E230" s="244" t="s">
        <v>166</v>
      </c>
      <c r="F230" s="244" t="s">
        <v>166</v>
      </c>
    </row>
    <row r="231" spans="1:6">
      <c r="A231" s="413">
        <v>77</v>
      </c>
      <c r="B231" s="36" t="s">
        <v>165</v>
      </c>
      <c r="C231" s="36" t="s">
        <v>415</v>
      </c>
      <c r="D231" s="244">
        <v>1</v>
      </c>
      <c r="E231" s="244" t="s">
        <v>40</v>
      </c>
      <c r="F231" s="244" t="s">
        <v>40</v>
      </c>
    </row>
    <row r="232" spans="1:6">
      <c r="A232" s="413">
        <v>77</v>
      </c>
      <c r="B232" s="36" t="s">
        <v>165</v>
      </c>
      <c r="C232" s="36" t="s">
        <v>416</v>
      </c>
      <c r="D232" s="244">
        <v>2</v>
      </c>
      <c r="E232" s="244" t="s">
        <v>172</v>
      </c>
      <c r="F232" s="244" t="s">
        <v>172</v>
      </c>
    </row>
    <row r="233" spans="1:6">
      <c r="A233" s="413">
        <v>77</v>
      </c>
      <c r="B233" s="36" t="s">
        <v>165</v>
      </c>
      <c r="C233" s="36" t="s">
        <v>417</v>
      </c>
      <c r="D233" s="244">
        <v>2</v>
      </c>
      <c r="E233" s="244" t="s">
        <v>166</v>
      </c>
      <c r="F233" s="244" t="s">
        <v>166</v>
      </c>
    </row>
    <row r="234" spans="1:6">
      <c r="A234" s="413">
        <v>77</v>
      </c>
      <c r="B234" s="36" t="s">
        <v>165</v>
      </c>
      <c r="C234" s="36" t="s">
        <v>418</v>
      </c>
      <c r="D234" s="244">
        <v>2</v>
      </c>
      <c r="E234" s="244" t="s">
        <v>166</v>
      </c>
      <c r="F234" s="244" t="s">
        <v>166</v>
      </c>
    </row>
    <row r="235" spans="1:6">
      <c r="A235" s="413">
        <v>77</v>
      </c>
      <c r="B235" s="36" t="s">
        <v>165</v>
      </c>
      <c r="C235" s="36" t="s">
        <v>419</v>
      </c>
      <c r="D235" s="244">
        <v>1</v>
      </c>
      <c r="E235" s="244" t="s">
        <v>166</v>
      </c>
      <c r="F235" s="244" t="s">
        <v>166</v>
      </c>
    </row>
    <row r="236" spans="1:6">
      <c r="A236" s="413">
        <v>77</v>
      </c>
      <c r="B236" s="36" t="s">
        <v>165</v>
      </c>
      <c r="C236" s="36" t="s">
        <v>420</v>
      </c>
      <c r="D236" s="244">
        <v>2</v>
      </c>
      <c r="E236" s="244" t="s">
        <v>166</v>
      </c>
      <c r="F236" s="244" t="s">
        <v>166</v>
      </c>
    </row>
    <row r="237" spans="1:6">
      <c r="A237" s="413">
        <v>77</v>
      </c>
      <c r="B237" s="36" t="s">
        <v>165</v>
      </c>
      <c r="C237" s="36" t="s">
        <v>421</v>
      </c>
      <c r="D237" s="244">
        <v>1</v>
      </c>
      <c r="E237" s="244" t="s">
        <v>40</v>
      </c>
      <c r="F237" s="244" t="s">
        <v>40</v>
      </c>
    </row>
    <row r="238" spans="1:6">
      <c r="A238" s="413">
        <v>77</v>
      </c>
      <c r="B238" s="36" t="s">
        <v>165</v>
      </c>
      <c r="C238" s="36" t="s">
        <v>422</v>
      </c>
      <c r="D238" s="244">
        <v>2</v>
      </c>
      <c r="E238" s="244" t="s">
        <v>166</v>
      </c>
      <c r="F238" s="244" t="s">
        <v>166</v>
      </c>
    </row>
    <row r="239" spans="1:6">
      <c r="A239" s="413">
        <v>77</v>
      </c>
      <c r="B239" s="36" t="s">
        <v>165</v>
      </c>
      <c r="C239" s="36" t="s">
        <v>423</v>
      </c>
      <c r="D239" s="244">
        <v>2</v>
      </c>
      <c r="E239" s="244" t="s">
        <v>166</v>
      </c>
      <c r="F239" s="244" t="s">
        <v>166</v>
      </c>
    </row>
    <row r="240" spans="1:6">
      <c r="A240" s="413">
        <v>77</v>
      </c>
      <c r="B240" s="36" t="s">
        <v>165</v>
      </c>
      <c r="C240" s="36" t="s">
        <v>424</v>
      </c>
      <c r="D240" s="244">
        <v>2</v>
      </c>
      <c r="E240" s="244" t="s">
        <v>166</v>
      </c>
      <c r="F240" s="244" t="s">
        <v>166</v>
      </c>
    </row>
    <row r="241" spans="1:6">
      <c r="A241" s="413">
        <v>77</v>
      </c>
      <c r="B241" s="36" t="s">
        <v>165</v>
      </c>
      <c r="C241" s="36" t="s">
        <v>425</v>
      </c>
      <c r="D241" s="244">
        <v>2</v>
      </c>
      <c r="E241" s="244" t="s">
        <v>166</v>
      </c>
      <c r="F241" s="244" t="s">
        <v>166</v>
      </c>
    </row>
    <row r="242" spans="1:6">
      <c r="A242" s="413">
        <v>77</v>
      </c>
      <c r="B242" s="36" t="s">
        <v>165</v>
      </c>
      <c r="C242" s="36" t="s">
        <v>426</v>
      </c>
      <c r="D242" s="244">
        <v>1</v>
      </c>
      <c r="E242" s="244" t="s">
        <v>172</v>
      </c>
      <c r="F242" s="244" t="s">
        <v>166</v>
      </c>
    </row>
    <row r="243" spans="1:6">
      <c r="A243" s="413">
        <v>77</v>
      </c>
      <c r="B243" s="36" t="s">
        <v>165</v>
      </c>
      <c r="C243" s="36" t="s">
        <v>427</v>
      </c>
      <c r="D243" s="244">
        <v>1</v>
      </c>
      <c r="E243" s="244" t="s">
        <v>40</v>
      </c>
      <c r="F243" s="244" t="s">
        <v>40</v>
      </c>
    </row>
    <row r="244" spans="1:6">
      <c r="A244" s="413">
        <v>77</v>
      </c>
      <c r="B244" s="36" t="s">
        <v>165</v>
      </c>
      <c r="C244" s="36" t="s">
        <v>428</v>
      </c>
      <c r="D244" s="244">
        <v>2</v>
      </c>
      <c r="E244" s="244" t="s">
        <v>166</v>
      </c>
      <c r="F244" s="244" t="s">
        <v>166</v>
      </c>
    </row>
    <row r="245" spans="1:6">
      <c r="A245" s="413">
        <v>77</v>
      </c>
      <c r="B245" s="36" t="s">
        <v>165</v>
      </c>
      <c r="C245" s="36" t="s">
        <v>429</v>
      </c>
      <c r="D245" s="244">
        <v>1</v>
      </c>
      <c r="E245" s="244" t="s">
        <v>40</v>
      </c>
      <c r="F245" s="244" t="s">
        <v>40</v>
      </c>
    </row>
    <row r="246" spans="1:6">
      <c r="A246" s="413">
        <v>77</v>
      </c>
      <c r="B246" s="36" t="s">
        <v>165</v>
      </c>
      <c r="C246" s="36" t="s">
        <v>430</v>
      </c>
      <c r="D246" s="244">
        <v>1</v>
      </c>
      <c r="E246" s="244" t="s">
        <v>172</v>
      </c>
      <c r="F246" s="244" t="s">
        <v>166</v>
      </c>
    </row>
    <row r="247" spans="1:6">
      <c r="A247" s="413">
        <v>77</v>
      </c>
      <c r="B247" s="36" t="s">
        <v>165</v>
      </c>
      <c r="C247" s="36" t="s">
        <v>431</v>
      </c>
      <c r="D247" s="244">
        <v>2</v>
      </c>
      <c r="E247" s="244" t="s">
        <v>172</v>
      </c>
      <c r="F247" s="244" t="s">
        <v>166</v>
      </c>
    </row>
    <row r="248" spans="1:6">
      <c r="A248" s="413">
        <v>77</v>
      </c>
      <c r="B248" s="36" t="s">
        <v>165</v>
      </c>
      <c r="C248" s="36" t="s">
        <v>432</v>
      </c>
      <c r="D248" s="244">
        <v>2</v>
      </c>
      <c r="E248" s="244" t="s">
        <v>172</v>
      </c>
      <c r="F248" s="244" t="s">
        <v>166</v>
      </c>
    </row>
    <row r="249" spans="1:6">
      <c r="A249" s="413">
        <v>77</v>
      </c>
      <c r="B249" s="36" t="s">
        <v>165</v>
      </c>
      <c r="C249" s="36" t="s">
        <v>433</v>
      </c>
      <c r="D249" s="244">
        <v>1</v>
      </c>
      <c r="E249" s="244" t="s">
        <v>40</v>
      </c>
      <c r="F249" s="244" t="s">
        <v>40</v>
      </c>
    </row>
    <row r="250" spans="1:6">
      <c r="A250" s="413">
        <v>77</v>
      </c>
      <c r="B250" s="36" t="s">
        <v>165</v>
      </c>
      <c r="C250" s="36" t="s">
        <v>434</v>
      </c>
      <c r="D250" s="244">
        <v>2</v>
      </c>
      <c r="E250" s="244" t="s">
        <v>166</v>
      </c>
      <c r="F250" s="244" t="s">
        <v>166</v>
      </c>
    </row>
    <row r="251" spans="1:6">
      <c r="A251" s="413">
        <v>77</v>
      </c>
      <c r="B251" s="36" t="s">
        <v>165</v>
      </c>
      <c r="C251" s="36" t="s">
        <v>435</v>
      </c>
      <c r="D251" s="244">
        <v>2</v>
      </c>
      <c r="E251" s="244" t="s">
        <v>166</v>
      </c>
      <c r="F251" s="244" t="s">
        <v>166</v>
      </c>
    </row>
    <row r="252" spans="1:6">
      <c r="A252" s="413">
        <v>77</v>
      </c>
      <c r="B252" s="36" t="s">
        <v>165</v>
      </c>
      <c r="C252" s="36" t="s">
        <v>436</v>
      </c>
      <c r="D252" s="244">
        <v>1</v>
      </c>
      <c r="E252" s="244" t="s">
        <v>40</v>
      </c>
      <c r="F252" s="244" t="s">
        <v>40</v>
      </c>
    </row>
    <row r="253" spans="1:6">
      <c r="A253" s="413">
        <v>77</v>
      </c>
      <c r="B253" s="36" t="s">
        <v>165</v>
      </c>
      <c r="C253" s="36" t="s">
        <v>437</v>
      </c>
      <c r="D253" s="244">
        <v>1</v>
      </c>
      <c r="E253" s="244" t="s">
        <v>40</v>
      </c>
      <c r="F253" s="244" t="s">
        <v>40</v>
      </c>
    </row>
    <row r="254" spans="1:6">
      <c r="A254" s="413">
        <v>77</v>
      </c>
      <c r="B254" s="36" t="s">
        <v>165</v>
      </c>
      <c r="C254" s="36" t="s">
        <v>438</v>
      </c>
      <c r="D254" s="244">
        <v>2</v>
      </c>
      <c r="E254" s="244" t="s">
        <v>166</v>
      </c>
      <c r="F254" s="244" t="s">
        <v>166</v>
      </c>
    </row>
    <row r="255" spans="1:6">
      <c r="A255" s="413">
        <v>77</v>
      </c>
      <c r="B255" s="36" t="s">
        <v>165</v>
      </c>
      <c r="C255" s="36" t="s">
        <v>439</v>
      </c>
      <c r="D255" s="244">
        <v>2</v>
      </c>
      <c r="E255" s="244" t="s">
        <v>166</v>
      </c>
      <c r="F255" s="244" t="s">
        <v>166</v>
      </c>
    </row>
    <row r="256" spans="1:6">
      <c r="A256" s="413">
        <v>77</v>
      </c>
      <c r="B256" s="36" t="s">
        <v>165</v>
      </c>
      <c r="C256" s="36" t="s">
        <v>440</v>
      </c>
      <c r="D256" s="244">
        <v>2</v>
      </c>
      <c r="E256" s="244" t="s">
        <v>166</v>
      </c>
      <c r="F256" s="244" t="s">
        <v>166</v>
      </c>
    </row>
    <row r="257" spans="1:6">
      <c r="A257" s="413">
        <v>77</v>
      </c>
      <c r="B257" s="36" t="s">
        <v>165</v>
      </c>
      <c r="C257" s="36" t="s">
        <v>441</v>
      </c>
      <c r="D257" s="244">
        <v>2</v>
      </c>
      <c r="E257" s="244" t="s">
        <v>166</v>
      </c>
      <c r="F257" s="244" t="s">
        <v>166</v>
      </c>
    </row>
    <row r="258" spans="1:6">
      <c r="A258" s="413">
        <v>77</v>
      </c>
      <c r="B258" s="36" t="s">
        <v>165</v>
      </c>
      <c r="C258" s="36" t="s">
        <v>442</v>
      </c>
      <c r="D258" s="244">
        <v>2</v>
      </c>
      <c r="E258" s="244" t="s">
        <v>166</v>
      </c>
      <c r="F258" s="244" t="s">
        <v>166</v>
      </c>
    </row>
    <row r="259" spans="1:6">
      <c r="A259" s="413">
        <v>77</v>
      </c>
      <c r="B259" s="36" t="s">
        <v>165</v>
      </c>
      <c r="C259" s="36" t="s">
        <v>443</v>
      </c>
      <c r="D259" s="244">
        <v>2</v>
      </c>
      <c r="E259" s="244" t="s">
        <v>166</v>
      </c>
      <c r="F259" s="244" t="s">
        <v>166</v>
      </c>
    </row>
    <row r="260" spans="1:6">
      <c r="A260" s="413">
        <v>77</v>
      </c>
      <c r="B260" s="36" t="s">
        <v>165</v>
      </c>
      <c r="C260" s="36" t="s">
        <v>444</v>
      </c>
      <c r="D260" s="244">
        <v>2</v>
      </c>
      <c r="E260" s="244" t="s">
        <v>166</v>
      </c>
      <c r="F260" s="244" t="s">
        <v>166</v>
      </c>
    </row>
    <row r="261" spans="1:6">
      <c r="A261" s="413">
        <v>77</v>
      </c>
      <c r="B261" s="36" t="s">
        <v>165</v>
      </c>
      <c r="C261" s="36" t="s">
        <v>445</v>
      </c>
      <c r="D261" s="244">
        <v>2</v>
      </c>
      <c r="E261" s="244" t="s">
        <v>166</v>
      </c>
      <c r="F261" s="244" t="s">
        <v>166</v>
      </c>
    </row>
    <row r="262" spans="1:6">
      <c r="A262" s="413">
        <v>77</v>
      </c>
      <c r="B262" s="36" t="s">
        <v>165</v>
      </c>
      <c r="C262" s="36" t="s">
        <v>446</v>
      </c>
      <c r="D262" s="244">
        <v>1</v>
      </c>
      <c r="E262" s="244" t="s">
        <v>40</v>
      </c>
      <c r="F262" s="244" t="s">
        <v>40</v>
      </c>
    </row>
    <row r="263" spans="1:6">
      <c r="A263" s="413">
        <v>77</v>
      </c>
      <c r="B263" s="36" t="s">
        <v>165</v>
      </c>
      <c r="C263" s="36" t="s">
        <v>447</v>
      </c>
      <c r="D263" s="244">
        <v>1</v>
      </c>
      <c r="E263" s="244" t="s">
        <v>172</v>
      </c>
      <c r="F263" s="244" t="s">
        <v>166</v>
      </c>
    </row>
    <row r="264" spans="1:6">
      <c r="A264" s="413">
        <v>77</v>
      </c>
      <c r="B264" s="36" t="s">
        <v>165</v>
      </c>
      <c r="C264" s="36" t="s">
        <v>448</v>
      </c>
      <c r="D264" s="244">
        <v>2</v>
      </c>
      <c r="E264" s="244" t="s">
        <v>166</v>
      </c>
      <c r="F264" s="244" t="s">
        <v>166</v>
      </c>
    </row>
    <row r="265" spans="1:6">
      <c r="A265" s="413">
        <v>77</v>
      </c>
      <c r="B265" s="36" t="s">
        <v>165</v>
      </c>
      <c r="C265" s="36" t="s">
        <v>449</v>
      </c>
      <c r="D265" s="244">
        <v>2</v>
      </c>
      <c r="E265" s="244" t="s">
        <v>166</v>
      </c>
      <c r="F265" s="244" t="s">
        <v>166</v>
      </c>
    </row>
    <row r="266" spans="1:6">
      <c r="A266" s="413">
        <v>77</v>
      </c>
      <c r="B266" s="36" t="s">
        <v>165</v>
      </c>
      <c r="C266" s="36" t="s">
        <v>450</v>
      </c>
      <c r="D266" s="244">
        <v>2</v>
      </c>
      <c r="E266" s="244" t="s">
        <v>166</v>
      </c>
      <c r="F266" s="244" t="s">
        <v>166</v>
      </c>
    </row>
    <row r="267" spans="1:6">
      <c r="A267" s="413">
        <v>77</v>
      </c>
      <c r="B267" s="36" t="s">
        <v>165</v>
      </c>
      <c r="C267" s="36" t="s">
        <v>451</v>
      </c>
      <c r="D267" s="244">
        <v>1</v>
      </c>
      <c r="E267" s="244" t="s">
        <v>166</v>
      </c>
      <c r="F267" s="244" t="s">
        <v>166</v>
      </c>
    </row>
    <row r="268" spans="1:6">
      <c r="A268" s="413">
        <v>77</v>
      </c>
      <c r="B268" s="36" t="s">
        <v>165</v>
      </c>
      <c r="C268" s="36" t="s">
        <v>452</v>
      </c>
      <c r="D268" s="244">
        <v>1</v>
      </c>
      <c r="E268" s="244" t="s">
        <v>166</v>
      </c>
      <c r="F268" s="244" t="s">
        <v>166</v>
      </c>
    </row>
    <row r="269" spans="1:6">
      <c r="A269" s="413">
        <v>77</v>
      </c>
      <c r="B269" s="36" t="s">
        <v>165</v>
      </c>
      <c r="C269" s="36" t="s">
        <v>453</v>
      </c>
      <c r="D269" s="244">
        <v>2</v>
      </c>
      <c r="E269" s="244" t="s">
        <v>166</v>
      </c>
      <c r="F269" s="244" t="s">
        <v>166</v>
      </c>
    </row>
    <row r="270" spans="1:6">
      <c r="A270" s="413">
        <v>77</v>
      </c>
      <c r="B270" s="36" t="s">
        <v>165</v>
      </c>
      <c r="C270" s="36" t="s">
        <v>454</v>
      </c>
      <c r="D270" s="244">
        <v>1</v>
      </c>
      <c r="E270" s="244" t="s">
        <v>172</v>
      </c>
      <c r="F270" s="244" t="s">
        <v>172</v>
      </c>
    </row>
    <row r="271" spans="1:6">
      <c r="A271" s="413">
        <v>77</v>
      </c>
      <c r="B271" s="36" t="s">
        <v>165</v>
      </c>
      <c r="C271" s="36" t="s">
        <v>455</v>
      </c>
      <c r="D271" s="244">
        <v>2</v>
      </c>
      <c r="E271" s="244" t="s">
        <v>172</v>
      </c>
      <c r="F271" s="244" t="s">
        <v>166</v>
      </c>
    </row>
    <row r="272" spans="1:6">
      <c r="A272" s="413">
        <v>77</v>
      </c>
      <c r="B272" s="36" t="s">
        <v>165</v>
      </c>
      <c r="C272" s="36" t="s">
        <v>456</v>
      </c>
      <c r="D272" s="244">
        <v>2</v>
      </c>
      <c r="E272" s="244" t="s">
        <v>166</v>
      </c>
      <c r="F272" s="244" t="s">
        <v>166</v>
      </c>
    </row>
    <row r="273" spans="1:6">
      <c r="A273" s="413">
        <v>77</v>
      </c>
      <c r="B273" s="36" t="s">
        <v>165</v>
      </c>
      <c r="C273" s="36" t="s">
        <v>457</v>
      </c>
      <c r="D273" s="244">
        <v>2</v>
      </c>
      <c r="E273" s="244" t="s">
        <v>166</v>
      </c>
      <c r="F273" s="244" t="s">
        <v>166</v>
      </c>
    </row>
    <row r="274" spans="1:6">
      <c r="A274" s="413">
        <v>77</v>
      </c>
      <c r="B274" s="36" t="s">
        <v>165</v>
      </c>
      <c r="C274" s="36" t="s">
        <v>458</v>
      </c>
      <c r="D274" s="244">
        <v>2</v>
      </c>
      <c r="E274" s="244" t="s">
        <v>166</v>
      </c>
      <c r="F274" s="244" t="s">
        <v>166</v>
      </c>
    </row>
    <row r="275" spans="1:6">
      <c r="A275" s="413">
        <v>77</v>
      </c>
      <c r="B275" s="36" t="s">
        <v>165</v>
      </c>
      <c r="C275" s="36" t="s">
        <v>459</v>
      </c>
      <c r="D275" s="244">
        <v>2</v>
      </c>
      <c r="E275" s="244" t="s">
        <v>166</v>
      </c>
      <c r="F275" s="244" t="s">
        <v>166</v>
      </c>
    </row>
    <row r="276" spans="1:6">
      <c r="A276" s="413">
        <v>77</v>
      </c>
      <c r="B276" s="36" t="s">
        <v>165</v>
      </c>
      <c r="C276" s="36" t="s">
        <v>460</v>
      </c>
      <c r="D276" s="244">
        <v>1</v>
      </c>
      <c r="E276" s="244" t="s">
        <v>172</v>
      </c>
      <c r="F276" s="244" t="s">
        <v>166</v>
      </c>
    </row>
    <row r="277" spans="1:6">
      <c r="A277" s="413">
        <v>77</v>
      </c>
      <c r="B277" s="36" t="s">
        <v>165</v>
      </c>
      <c r="C277" s="36" t="s">
        <v>461</v>
      </c>
      <c r="D277" s="244">
        <v>2</v>
      </c>
      <c r="E277" s="244" t="s">
        <v>166</v>
      </c>
      <c r="F277" s="244" t="s">
        <v>166</v>
      </c>
    </row>
    <row r="278" spans="1:6">
      <c r="A278" s="413">
        <v>77</v>
      </c>
      <c r="B278" s="36" t="s">
        <v>165</v>
      </c>
      <c r="C278" s="36" t="s">
        <v>462</v>
      </c>
      <c r="D278" s="244">
        <v>1</v>
      </c>
      <c r="E278" s="244" t="s">
        <v>40</v>
      </c>
      <c r="F278" s="244" t="s">
        <v>40</v>
      </c>
    </row>
    <row r="279" spans="1:6">
      <c r="A279" s="413">
        <v>77</v>
      </c>
      <c r="B279" s="36" t="s">
        <v>165</v>
      </c>
      <c r="C279" s="36" t="s">
        <v>463</v>
      </c>
      <c r="D279" s="244">
        <v>1</v>
      </c>
      <c r="E279" s="244" t="s">
        <v>40</v>
      </c>
      <c r="F279" s="244" t="s">
        <v>40</v>
      </c>
    </row>
    <row r="280" spans="1:6">
      <c r="A280" s="413">
        <v>77</v>
      </c>
      <c r="B280" s="36" t="s">
        <v>165</v>
      </c>
      <c r="C280" s="36" t="s">
        <v>464</v>
      </c>
      <c r="D280" s="244">
        <v>2</v>
      </c>
      <c r="E280" s="244" t="s">
        <v>166</v>
      </c>
      <c r="F280" s="244" t="s">
        <v>166</v>
      </c>
    </row>
    <row r="281" spans="1:6">
      <c r="A281" s="413">
        <v>77</v>
      </c>
      <c r="B281" s="36" t="s">
        <v>165</v>
      </c>
      <c r="C281" s="36" t="s">
        <v>465</v>
      </c>
      <c r="D281" s="244">
        <v>2</v>
      </c>
      <c r="E281" s="244" t="s">
        <v>166</v>
      </c>
      <c r="F281" s="244" t="s">
        <v>166</v>
      </c>
    </row>
    <row r="282" spans="1:6">
      <c r="A282" s="413">
        <v>77</v>
      </c>
      <c r="B282" s="36" t="s">
        <v>165</v>
      </c>
      <c r="C282" s="36" t="s">
        <v>466</v>
      </c>
      <c r="D282" s="244">
        <v>1</v>
      </c>
      <c r="E282" s="244" t="s">
        <v>40</v>
      </c>
      <c r="F282" s="244" t="s">
        <v>40</v>
      </c>
    </row>
    <row r="283" spans="1:6">
      <c r="A283" s="413">
        <v>77</v>
      </c>
      <c r="B283" s="36" t="s">
        <v>165</v>
      </c>
      <c r="C283" s="36" t="s">
        <v>467</v>
      </c>
      <c r="D283" s="244">
        <v>2</v>
      </c>
      <c r="E283" s="244" t="s">
        <v>166</v>
      </c>
      <c r="F283" s="244" t="s">
        <v>166</v>
      </c>
    </row>
    <row r="284" spans="1:6">
      <c r="A284" s="413">
        <v>77</v>
      </c>
      <c r="B284" s="36" t="s">
        <v>165</v>
      </c>
      <c r="C284" s="36" t="s">
        <v>468</v>
      </c>
      <c r="D284" s="244">
        <v>2</v>
      </c>
      <c r="E284" s="244" t="s">
        <v>166</v>
      </c>
      <c r="F284" s="244" t="s">
        <v>166</v>
      </c>
    </row>
    <row r="285" spans="1:6">
      <c r="A285" s="413">
        <v>77</v>
      </c>
      <c r="B285" s="36" t="s">
        <v>165</v>
      </c>
      <c r="C285" s="36" t="s">
        <v>469</v>
      </c>
      <c r="D285" s="244">
        <v>1</v>
      </c>
      <c r="E285" s="244" t="s">
        <v>172</v>
      </c>
      <c r="F285" s="244" t="s">
        <v>166</v>
      </c>
    </row>
    <row r="286" spans="1:6">
      <c r="A286" s="413">
        <v>77</v>
      </c>
      <c r="B286" s="36" t="s">
        <v>165</v>
      </c>
      <c r="C286" s="36" t="s">
        <v>470</v>
      </c>
      <c r="D286" s="244">
        <v>1</v>
      </c>
      <c r="E286" s="244" t="s">
        <v>172</v>
      </c>
      <c r="F286" s="244" t="s">
        <v>166</v>
      </c>
    </row>
    <row r="287" spans="1:6">
      <c r="A287" s="413">
        <v>77</v>
      </c>
      <c r="B287" s="36" t="s">
        <v>165</v>
      </c>
      <c r="C287" s="36" t="s">
        <v>471</v>
      </c>
      <c r="D287" s="244">
        <v>2</v>
      </c>
      <c r="E287" s="244" t="s">
        <v>166</v>
      </c>
      <c r="F287" s="244" t="s">
        <v>166</v>
      </c>
    </row>
    <row r="288" spans="1:6">
      <c r="A288" s="413">
        <v>77</v>
      </c>
      <c r="B288" s="36" t="s">
        <v>165</v>
      </c>
      <c r="C288" s="36" t="s">
        <v>472</v>
      </c>
      <c r="D288" s="244">
        <v>1</v>
      </c>
      <c r="E288" s="244" t="s">
        <v>40</v>
      </c>
      <c r="F288" s="244" t="s">
        <v>40</v>
      </c>
    </row>
    <row r="289" spans="1:6">
      <c r="A289" s="413">
        <v>77</v>
      </c>
      <c r="B289" s="36" t="s">
        <v>165</v>
      </c>
      <c r="C289" s="36" t="s">
        <v>473</v>
      </c>
      <c r="D289" s="244">
        <v>2</v>
      </c>
      <c r="E289" s="244" t="s">
        <v>166</v>
      </c>
      <c r="F289" s="244" t="s">
        <v>166</v>
      </c>
    </row>
    <row r="290" spans="1:6">
      <c r="A290" s="413">
        <v>77</v>
      </c>
      <c r="B290" s="36" t="s">
        <v>165</v>
      </c>
      <c r="C290" s="36" t="s">
        <v>474</v>
      </c>
      <c r="D290" s="244">
        <v>1</v>
      </c>
      <c r="E290" s="244" t="s">
        <v>40</v>
      </c>
      <c r="F290" s="244" t="s">
        <v>40</v>
      </c>
    </row>
    <row r="291" spans="1:6">
      <c r="A291" s="413">
        <v>77</v>
      </c>
      <c r="B291" s="36" t="s">
        <v>165</v>
      </c>
      <c r="C291" s="36" t="s">
        <v>475</v>
      </c>
      <c r="D291" s="244">
        <v>2</v>
      </c>
      <c r="E291" s="244" t="s">
        <v>166</v>
      </c>
      <c r="F291" s="244" t="s">
        <v>166</v>
      </c>
    </row>
    <row r="292" spans="1:6">
      <c r="A292" s="413">
        <v>77</v>
      </c>
      <c r="B292" s="36" t="s">
        <v>165</v>
      </c>
      <c r="C292" s="36" t="s">
        <v>476</v>
      </c>
      <c r="D292" s="244">
        <v>2</v>
      </c>
      <c r="E292" s="244" t="s">
        <v>166</v>
      </c>
      <c r="F292" s="244" t="s">
        <v>166</v>
      </c>
    </row>
    <row r="293" spans="1:6">
      <c r="A293" s="413">
        <v>77</v>
      </c>
      <c r="B293" s="36" t="s">
        <v>165</v>
      </c>
      <c r="C293" s="36" t="s">
        <v>477</v>
      </c>
      <c r="D293" s="244">
        <v>2</v>
      </c>
      <c r="E293" s="244" t="s">
        <v>166</v>
      </c>
      <c r="F293" s="244" t="s">
        <v>166</v>
      </c>
    </row>
    <row r="294" spans="1:6">
      <c r="A294" s="413">
        <v>77</v>
      </c>
      <c r="B294" s="36" t="s">
        <v>165</v>
      </c>
      <c r="C294" s="36" t="s">
        <v>478</v>
      </c>
      <c r="D294" s="244">
        <v>2</v>
      </c>
      <c r="E294" s="244" t="s">
        <v>166</v>
      </c>
      <c r="F294" s="244" t="s">
        <v>166</v>
      </c>
    </row>
    <row r="295" spans="1:6">
      <c r="A295" s="413">
        <v>77</v>
      </c>
      <c r="B295" s="36" t="s">
        <v>165</v>
      </c>
      <c r="C295" s="36" t="s">
        <v>479</v>
      </c>
      <c r="D295" s="244">
        <v>2</v>
      </c>
      <c r="E295" s="244" t="s">
        <v>166</v>
      </c>
      <c r="F295" s="244" t="s">
        <v>166</v>
      </c>
    </row>
    <row r="296" spans="1:6">
      <c r="A296" s="413">
        <v>77</v>
      </c>
      <c r="B296" s="36" t="s">
        <v>165</v>
      </c>
      <c r="C296" s="36" t="s">
        <v>480</v>
      </c>
      <c r="D296" s="244">
        <v>2</v>
      </c>
      <c r="E296" s="244" t="s">
        <v>166</v>
      </c>
      <c r="F296" s="244" t="s">
        <v>166</v>
      </c>
    </row>
    <row r="297" spans="1:6">
      <c r="A297" s="413">
        <v>77</v>
      </c>
      <c r="B297" s="36" t="s">
        <v>165</v>
      </c>
      <c r="C297" s="36" t="s">
        <v>481</v>
      </c>
      <c r="D297" s="244">
        <v>2</v>
      </c>
      <c r="E297" s="244" t="s">
        <v>166</v>
      </c>
      <c r="F297" s="244" t="s">
        <v>166</v>
      </c>
    </row>
    <row r="298" spans="1:6">
      <c r="A298" s="413">
        <v>77</v>
      </c>
      <c r="B298" s="36" t="s">
        <v>165</v>
      </c>
      <c r="C298" s="36" t="s">
        <v>482</v>
      </c>
      <c r="D298" s="244">
        <v>2</v>
      </c>
      <c r="E298" s="244" t="s">
        <v>172</v>
      </c>
      <c r="F298" s="244" t="s">
        <v>172</v>
      </c>
    </row>
    <row r="299" spans="1:6">
      <c r="A299" s="413">
        <v>77</v>
      </c>
      <c r="B299" s="36" t="s">
        <v>165</v>
      </c>
      <c r="C299" s="36" t="s">
        <v>483</v>
      </c>
      <c r="D299" s="244">
        <v>1</v>
      </c>
      <c r="E299" s="244" t="s">
        <v>166</v>
      </c>
      <c r="F299" s="244" t="s">
        <v>166</v>
      </c>
    </row>
    <row r="300" spans="1:6">
      <c r="A300" s="413">
        <v>77</v>
      </c>
      <c r="B300" s="36" t="s">
        <v>165</v>
      </c>
      <c r="C300" s="36" t="s">
        <v>484</v>
      </c>
      <c r="D300" s="244">
        <v>1</v>
      </c>
      <c r="E300" s="244" t="s">
        <v>40</v>
      </c>
      <c r="F300" s="244" t="s">
        <v>40</v>
      </c>
    </row>
    <row r="301" spans="1:6">
      <c r="A301" s="413">
        <v>77</v>
      </c>
      <c r="B301" s="36" t="s">
        <v>165</v>
      </c>
      <c r="C301" s="36" t="s">
        <v>485</v>
      </c>
      <c r="D301" s="244">
        <v>1</v>
      </c>
      <c r="E301" s="244" t="s">
        <v>166</v>
      </c>
      <c r="F301" s="244" t="s">
        <v>166</v>
      </c>
    </row>
    <row r="302" spans="1:6">
      <c r="A302" s="413">
        <v>77</v>
      </c>
      <c r="B302" s="36" t="s">
        <v>165</v>
      </c>
      <c r="C302" s="36" t="s">
        <v>486</v>
      </c>
      <c r="D302" s="244">
        <v>1</v>
      </c>
      <c r="E302" s="244" t="s">
        <v>166</v>
      </c>
      <c r="F302" s="244" t="s">
        <v>166</v>
      </c>
    </row>
    <row r="303" spans="1:6">
      <c r="A303" s="413">
        <v>77</v>
      </c>
      <c r="B303" s="36" t="s">
        <v>165</v>
      </c>
      <c r="C303" s="36" t="s">
        <v>487</v>
      </c>
      <c r="D303" s="244">
        <v>2</v>
      </c>
      <c r="E303" s="244" t="s">
        <v>166</v>
      </c>
      <c r="F303" s="244" t="s">
        <v>166</v>
      </c>
    </row>
    <row r="304" spans="1:6">
      <c r="A304" s="413">
        <v>77</v>
      </c>
      <c r="B304" s="36" t="s">
        <v>165</v>
      </c>
      <c r="C304" s="36" t="s">
        <v>488</v>
      </c>
      <c r="D304" s="244">
        <v>2</v>
      </c>
      <c r="E304" s="244" t="s">
        <v>166</v>
      </c>
      <c r="F304" s="244" t="s">
        <v>166</v>
      </c>
    </row>
    <row r="305" spans="1:6">
      <c r="A305" s="413">
        <v>77</v>
      </c>
      <c r="B305" s="36" t="s">
        <v>165</v>
      </c>
      <c r="C305" s="36" t="s">
        <v>489</v>
      </c>
      <c r="D305" s="244">
        <v>1</v>
      </c>
      <c r="E305" s="244" t="s">
        <v>172</v>
      </c>
      <c r="F305" s="244" t="s">
        <v>166</v>
      </c>
    </row>
    <row r="306" spans="1:6">
      <c r="A306" s="413">
        <v>77</v>
      </c>
      <c r="B306" s="36" t="s">
        <v>165</v>
      </c>
      <c r="C306" s="36" t="s">
        <v>490</v>
      </c>
      <c r="D306" s="244">
        <v>2</v>
      </c>
      <c r="E306" s="244" t="s">
        <v>166</v>
      </c>
      <c r="F306" s="244" t="s">
        <v>166</v>
      </c>
    </row>
    <row r="307" spans="1:6">
      <c r="A307" s="413">
        <v>77</v>
      </c>
      <c r="B307" s="36" t="s">
        <v>165</v>
      </c>
      <c r="C307" s="36" t="s">
        <v>491</v>
      </c>
      <c r="D307" s="244">
        <v>2</v>
      </c>
      <c r="E307" s="244" t="s">
        <v>166</v>
      </c>
      <c r="F307" s="244" t="s">
        <v>166</v>
      </c>
    </row>
    <row r="308" spans="1:6">
      <c r="A308" s="413">
        <v>77</v>
      </c>
      <c r="B308" s="36" t="s">
        <v>165</v>
      </c>
      <c r="C308" s="36" t="s">
        <v>492</v>
      </c>
      <c r="D308" s="244">
        <v>1</v>
      </c>
      <c r="E308" s="244" t="s">
        <v>40</v>
      </c>
      <c r="F308" s="244" t="s">
        <v>40</v>
      </c>
    </row>
    <row r="309" spans="1:6">
      <c r="A309" s="413">
        <v>77</v>
      </c>
      <c r="B309" s="36" t="s">
        <v>165</v>
      </c>
      <c r="C309" s="36" t="s">
        <v>1648</v>
      </c>
      <c r="D309" s="244">
        <v>1</v>
      </c>
      <c r="E309" s="244" t="s">
        <v>172</v>
      </c>
      <c r="F309" s="244" t="s">
        <v>172</v>
      </c>
    </row>
    <row r="310" spans="1:6">
      <c r="A310" s="413">
        <v>77</v>
      </c>
      <c r="B310" s="36" t="s">
        <v>165</v>
      </c>
      <c r="C310" s="36" t="s">
        <v>493</v>
      </c>
      <c r="D310" s="244">
        <v>2</v>
      </c>
      <c r="E310" s="244" t="s">
        <v>172</v>
      </c>
      <c r="F310" s="244" t="s">
        <v>166</v>
      </c>
    </row>
    <row r="311" spans="1:6">
      <c r="A311" s="413">
        <v>77</v>
      </c>
      <c r="B311" s="36" t="s">
        <v>165</v>
      </c>
      <c r="C311" s="36" t="s">
        <v>494</v>
      </c>
      <c r="D311" s="244">
        <v>2</v>
      </c>
      <c r="E311" s="244" t="s">
        <v>172</v>
      </c>
      <c r="F311" s="244" t="s">
        <v>166</v>
      </c>
    </row>
    <row r="312" spans="1:6">
      <c r="A312" s="413">
        <v>77</v>
      </c>
      <c r="B312" s="36" t="s">
        <v>165</v>
      </c>
      <c r="C312" s="36" t="s">
        <v>495</v>
      </c>
      <c r="D312" s="244">
        <v>2</v>
      </c>
      <c r="E312" s="244" t="s">
        <v>166</v>
      </c>
      <c r="F312" s="244" t="s">
        <v>166</v>
      </c>
    </row>
    <row r="313" spans="1:6">
      <c r="A313" s="413">
        <v>77</v>
      </c>
      <c r="B313" s="36" t="s">
        <v>165</v>
      </c>
      <c r="C313" s="36" t="s">
        <v>496</v>
      </c>
      <c r="D313" s="244">
        <v>2</v>
      </c>
      <c r="E313" s="244" t="s">
        <v>172</v>
      </c>
      <c r="F313" s="244" t="s">
        <v>172</v>
      </c>
    </row>
    <row r="314" spans="1:6">
      <c r="A314" s="413">
        <v>77</v>
      </c>
      <c r="B314" s="36" t="s">
        <v>165</v>
      </c>
      <c r="C314" s="36" t="s">
        <v>497</v>
      </c>
      <c r="D314" s="244">
        <v>2</v>
      </c>
      <c r="E314" s="244" t="s">
        <v>166</v>
      </c>
      <c r="F314" s="244" t="s">
        <v>166</v>
      </c>
    </row>
    <row r="315" spans="1:6">
      <c r="A315" s="413">
        <v>77</v>
      </c>
      <c r="B315" s="36" t="s">
        <v>165</v>
      </c>
      <c r="C315" s="36" t="s">
        <v>498</v>
      </c>
      <c r="D315" s="244">
        <v>1</v>
      </c>
      <c r="E315" s="244" t="s">
        <v>172</v>
      </c>
      <c r="F315" s="244" t="s">
        <v>172</v>
      </c>
    </row>
    <row r="316" spans="1:6">
      <c r="A316" s="413">
        <v>77</v>
      </c>
      <c r="B316" s="36" t="s">
        <v>165</v>
      </c>
      <c r="C316" s="36" t="s">
        <v>499</v>
      </c>
      <c r="D316" s="244">
        <v>1</v>
      </c>
      <c r="E316" s="244" t="s">
        <v>172</v>
      </c>
      <c r="F316" s="244" t="s">
        <v>166</v>
      </c>
    </row>
    <row r="317" spans="1:6">
      <c r="A317" s="413">
        <v>77</v>
      </c>
      <c r="B317" s="36" t="s">
        <v>165</v>
      </c>
      <c r="C317" s="36" t="s">
        <v>500</v>
      </c>
      <c r="D317" s="244">
        <v>2</v>
      </c>
      <c r="E317" s="244" t="s">
        <v>166</v>
      </c>
      <c r="F317" s="244" t="s">
        <v>166</v>
      </c>
    </row>
    <row r="318" spans="1:6">
      <c r="A318" s="413">
        <v>77</v>
      </c>
      <c r="B318" s="36" t="s">
        <v>165</v>
      </c>
      <c r="C318" s="36" t="s">
        <v>501</v>
      </c>
      <c r="D318" s="244">
        <v>1</v>
      </c>
      <c r="E318" s="244" t="s">
        <v>40</v>
      </c>
      <c r="F318" s="244" t="s">
        <v>40</v>
      </c>
    </row>
    <row r="319" spans="1:6">
      <c r="A319" s="413">
        <v>77</v>
      </c>
      <c r="B319" s="36" t="s">
        <v>165</v>
      </c>
      <c r="C319" s="36" t="s">
        <v>502</v>
      </c>
      <c r="D319" s="244">
        <v>2</v>
      </c>
      <c r="E319" s="244" t="s">
        <v>172</v>
      </c>
      <c r="F319" s="244" t="s">
        <v>172</v>
      </c>
    </row>
    <row r="320" spans="1:6">
      <c r="A320" s="413">
        <v>77</v>
      </c>
      <c r="B320" s="36" t="s">
        <v>165</v>
      </c>
      <c r="C320" s="36" t="s">
        <v>503</v>
      </c>
      <c r="D320" s="244">
        <v>2</v>
      </c>
      <c r="E320" s="244" t="s">
        <v>166</v>
      </c>
      <c r="F320" s="244" t="s">
        <v>166</v>
      </c>
    </row>
    <row r="321" spans="1:6">
      <c r="A321" s="413">
        <v>77</v>
      </c>
      <c r="B321" s="36" t="s">
        <v>165</v>
      </c>
      <c r="C321" s="36" t="s">
        <v>504</v>
      </c>
      <c r="D321" s="244">
        <v>2</v>
      </c>
      <c r="E321" s="244" t="s">
        <v>166</v>
      </c>
      <c r="F321" s="244" t="s">
        <v>166</v>
      </c>
    </row>
    <row r="322" spans="1:6">
      <c r="A322" s="413">
        <v>77</v>
      </c>
      <c r="B322" s="36" t="s">
        <v>165</v>
      </c>
      <c r="C322" s="36" t="s">
        <v>505</v>
      </c>
      <c r="D322" s="244">
        <v>1</v>
      </c>
      <c r="E322" s="244" t="s">
        <v>40</v>
      </c>
      <c r="F322" s="244" t="s">
        <v>40</v>
      </c>
    </row>
    <row r="323" spans="1:6">
      <c r="A323" s="413">
        <v>77</v>
      </c>
      <c r="B323" s="36" t="s">
        <v>165</v>
      </c>
      <c r="C323" s="36" t="s">
        <v>506</v>
      </c>
      <c r="D323" s="244">
        <v>2</v>
      </c>
      <c r="E323" s="244" t="s">
        <v>166</v>
      </c>
      <c r="F323" s="244" t="s">
        <v>166</v>
      </c>
    </row>
    <row r="324" spans="1:6">
      <c r="A324" s="413">
        <v>77</v>
      </c>
      <c r="B324" s="36" t="s">
        <v>165</v>
      </c>
      <c r="C324" s="36" t="s">
        <v>507</v>
      </c>
      <c r="D324" s="244">
        <v>1</v>
      </c>
      <c r="E324" s="244" t="s">
        <v>166</v>
      </c>
      <c r="F324" s="244" t="s">
        <v>166</v>
      </c>
    </row>
    <row r="325" spans="1:6">
      <c r="A325" s="413">
        <v>77</v>
      </c>
      <c r="B325" s="36" t="s">
        <v>165</v>
      </c>
      <c r="C325" s="36" t="s">
        <v>508</v>
      </c>
      <c r="D325" s="244">
        <v>2</v>
      </c>
      <c r="E325" s="244" t="s">
        <v>172</v>
      </c>
      <c r="F325" s="244" t="s">
        <v>172</v>
      </c>
    </row>
    <row r="326" spans="1:6">
      <c r="A326" s="413">
        <v>77</v>
      </c>
      <c r="B326" s="36" t="s">
        <v>165</v>
      </c>
      <c r="C326" s="36" t="s">
        <v>509</v>
      </c>
      <c r="D326" s="244">
        <v>1</v>
      </c>
      <c r="E326" s="244" t="s">
        <v>172</v>
      </c>
      <c r="F326" s="244" t="s">
        <v>172</v>
      </c>
    </row>
    <row r="327" spans="1:6">
      <c r="A327" s="413">
        <v>77</v>
      </c>
      <c r="B327" s="36" t="s">
        <v>165</v>
      </c>
      <c r="C327" s="36" t="s">
        <v>510</v>
      </c>
      <c r="D327" s="244">
        <v>1</v>
      </c>
      <c r="E327" s="244" t="s">
        <v>172</v>
      </c>
      <c r="F327" s="244" t="s">
        <v>166</v>
      </c>
    </row>
    <row r="328" spans="1:6">
      <c r="A328" s="413">
        <v>77</v>
      </c>
      <c r="B328" s="36" t="s">
        <v>165</v>
      </c>
      <c r="C328" s="36" t="s">
        <v>511</v>
      </c>
      <c r="D328" s="244">
        <v>1</v>
      </c>
      <c r="E328" s="244" t="s">
        <v>40</v>
      </c>
      <c r="F328" s="244" t="s">
        <v>40</v>
      </c>
    </row>
    <row r="329" spans="1:6">
      <c r="A329" s="413">
        <v>77</v>
      </c>
      <c r="B329" s="36" t="s">
        <v>165</v>
      </c>
      <c r="C329" s="36" t="s">
        <v>512</v>
      </c>
      <c r="D329" s="244">
        <v>2</v>
      </c>
      <c r="E329" s="244" t="s">
        <v>166</v>
      </c>
      <c r="F329" s="244" t="s">
        <v>166</v>
      </c>
    </row>
    <row r="330" spans="1:6">
      <c r="A330" s="413">
        <v>77</v>
      </c>
      <c r="B330" s="36" t="s">
        <v>165</v>
      </c>
      <c r="C330" s="36" t="s">
        <v>1472</v>
      </c>
      <c r="D330" s="244">
        <v>1</v>
      </c>
      <c r="E330" s="244" t="s">
        <v>166</v>
      </c>
      <c r="F330" s="244" t="s">
        <v>166</v>
      </c>
    </row>
    <row r="331" spans="1:6">
      <c r="A331" s="413">
        <v>77</v>
      </c>
      <c r="B331" s="36" t="s">
        <v>165</v>
      </c>
      <c r="C331" s="36" t="s">
        <v>513</v>
      </c>
      <c r="D331" s="244">
        <v>2</v>
      </c>
      <c r="E331" s="244" t="s">
        <v>166</v>
      </c>
      <c r="F331" s="244" t="s">
        <v>166</v>
      </c>
    </row>
    <row r="332" spans="1:6">
      <c r="A332" s="413">
        <v>77</v>
      </c>
      <c r="B332" s="36" t="s">
        <v>165</v>
      </c>
      <c r="C332" s="36" t="s">
        <v>514</v>
      </c>
      <c r="D332" s="244">
        <v>2</v>
      </c>
      <c r="E332" s="244" t="s">
        <v>166</v>
      </c>
      <c r="F332" s="244" t="s">
        <v>166</v>
      </c>
    </row>
    <row r="333" spans="1:6">
      <c r="A333" s="413">
        <v>77</v>
      </c>
      <c r="B333" s="36" t="s">
        <v>165</v>
      </c>
      <c r="C333" s="36" t="s">
        <v>515</v>
      </c>
      <c r="D333" s="244">
        <v>2</v>
      </c>
      <c r="E333" s="244" t="s">
        <v>166</v>
      </c>
      <c r="F333" s="244" t="s">
        <v>166</v>
      </c>
    </row>
    <row r="334" spans="1:6">
      <c r="A334" s="413">
        <v>77</v>
      </c>
      <c r="B334" s="36" t="s">
        <v>165</v>
      </c>
      <c r="C334" s="36" t="s">
        <v>516</v>
      </c>
      <c r="D334" s="244">
        <v>2</v>
      </c>
      <c r="E334" s="244" t="s">
        <v>166</v>
      </c>
      <c r="F334" s="244" t="s">
        <v>166</v>
      </c>
    </row>
    <row r="335" spans="1:6">
      <c r="A335" s="413">
        <v>77</v>
      </c>
      <c r="B335" s="36" t="s">
        <v>165</v>
      </c>
      <c r="C335" s="36" t="s">
        <v>517</v>
      </c>
      <c r="D335" s="244">
        <v>2</v>
      </c>
      <c r="E335" s="244" t="s">
        <v>166</v>
      </c>
      <c r="F335" s="244" t="s">
        <v>166</v>
      </c>
    </row>
    <row r="336" spans="1:6">
      <c r="A336" s="413">
        <v>77</v>
      </c>
      <c r="B336" s="36" t="s">
        <v>165</v>
      </c>
      <c r="C336" s="36" t="s">
        <v>518</v>
      </c>
      <c r="D336" s="244">
        <v>2</v>
      </c>
      <c r="E336" s="244" t="s">
        <v>166</v>
      </c>
      <c r="F336" s="244" t="s">
        <v>166</v>
      </c>
    </row>
    <row r="337" spans="1:6">
      <c r="A337" s="413">
        <v>77</v>
      </c>
      <c r="B337" s="36" t="s">
        <v>165</v>
      </c>
      <c r="C337" s="36" t="s">
        <v>519</v>
      </c>
      <c r="D337" s="244">
        <v>2</v>
      </c>
      <c r="E337" s="244" t="s">
        <v>166</v>
      </c>
      <c r="F337" s="244" t="s">
        <v>166</v>
      </c>
    </row>
    <row r="338" spans="1:6">
      <c r="A338" s="413">
        <v>77</v>
      </c>
      <c r="B338" s="36" t="s">
        <v>165</v>
      </c>
      <c r="C338" s="36" t="s">
        <v>520</v>
      </c>
      <c r="D338" s="244">
        <v>2</v>
      </c>
      <c r="E338" s="244" t="s">
        <v>166</v>
      </c>
      <c r="F338" s="244" t="s">
        <v>166</v>
      </c>
    </row>
    <row r="339" spans="1:6">
      <c r="A339" s="413">
        <v>77</v>
      </c>
      <c r="B339" s="36" t="s">
        <v>165</v>
      </c>
      <c r="C339" s="36" t="s">
        <v>521</v>
      </c>
      <c r="D339" s="244">
        <v>1</v>
      </c>
      <c r="E339" s="244" t="s">
        <v>172</v>
      </c>
      <c r="F339" s="244" t="s">
        <v>172</v>
      </c>
    </row>
    <row r="340" spans="1:6">
      <c r="A340" s="413">
        <v>77</v>
      </c>
      <c r="B340" s="36" t="s">
        <v>165</v>
      </c>
      <c r="C340" s="36" t="s">
        <v>522</v>
      </c>
      <c r="D340" s="244">
        <v>1</v>
      </c>
      <c r="E340" s="244" t="s">
        <v>40</v>
      </c>
      <c r="F340" s="244" t="s">
        <v>40</v>
      </c>
    </row>
    <row r="341" spans="1:6">
      <c r="A341" s="413">
        <v>77</v>
      </c>
      <c r="B341" s="36" t="s">
        <v>165</v>
      </c>
      <c r="C341" s="36" t="s">
        <v>523</v>
      </c>
      <c r="D341" s="244">
        <v>2</v>
      </c>
      <c r="E341" s="244" t="s">
        <v>172</v>
      </c>
      <c r="F341" s="244" t="s">
        <v>166</v>
      </c>
    </row>
    <row r="342" spans="1:6">
      <c r="A342" s="413">
        <v>77</v>
      </c>
      <c r="B342" s="36" t="s">
        <v>165</v>
      </c>
      <c r="C342" s="36" t="s">
        <v>524</v>
      </c>
      <c r="D342" s="244">
        <v>2</v>
      </c>
      <c r="E342" s="244" t="s">
        <v>166</v>
      </c>
      <c r="F342" s="244" t="s">
        <v>166</v>
      </c>
    </row>
    <row r="343" spans="1:6">
      <c r="A343" s="413">
        <v>77</v>
      </c>
      <c r="B343" s="36" t="s">
        <v>165</v>
      </c>
      <c r="C343" s="36" t="s">
        <v>525</v>
      </c>
      <c r="D343" s="244">
        <v>2</v>
      </c>
      <c r="E343" s="244" t="s">
        <v>166</v>
      </c>
      <c r="F343" s="244" t="s">
        <v>166</v>
      </c>
    </row>
    <row r="344" spans="1:6">
      <c r="A344" s="413">
        <v>77</v>
      </c>
      <c r="B344" s="36" t="s">
        <v>165</v>
      </c>
      <c r="C344" s="36" t="s">
        <v>526</v>
      </c>
      <c r="D344" s="244">
        <v>2</v>
      </c>
      <c r="E344" s="244" t="s">
        <v>166</v>
      </c>
      <c r="F344" s="244" t="s">
        <v>166</v>
      </c>
    </row>
    <row r="345" spans="1:6">
      <c r="A345" s="413">
        <v>77</v>
      </c>
      <c r="B345" s="36" t="s">
        <v>165</v>
      </c>
      <c r="C345" s="36" t="s">
        <v>527</v>
      </c>
      <c r="D345" s="244">
        <v>2</v>
      </c>
      <c r="E345" s="244" t="s">
        <v>166</v>
      </c>
      <c r="F345" s="244" t="s">
        <v>166</v>
      </c>
    </row>
    <row r="346" spans="1:6">
      <c r="A346" s="413">
        <v>77</v>
      </c>
      <c r="B346" s="36" t="s">
        <v>165</v>
      </c>
      <c r="C346" s="36" t="s">
        <v>528</v>
      </c>
      <c r="D346" s="244">
        <v>2</v>
      </c>
      <c r="E346" s="244" t="s">
        <v>166</v>
      </c>
      <c r="F346" s="244" t="s">
        <v>166</v>
      </c>
    </row>
    <row r="347" spans="1:6">
      <c r="A347" s="413">
        <v>77</v>
      </c>
      <c r="B347" s="36" t="s">
        <v>165</v>
      </c>
      <c r="C347" s="36" t="s">
        <v>529</v>
      </c>
      <c r="D347" s="244">
        <v>1</v>
      </c>
      <c r="E347" s="244" t="s">
        <v>166</v>
      </c>
      <c r="F347" s="244" t="s">
        <v>166</v>
      </c>
    </row>
    <row r="348" spans="1:6">
      <c r="A348" s="413">
        <v>77</v>
      </c>
      <c r="B348" s="36" t="s">
        <v>165</v>
      </c>
      <c r="C348" s="36" t="s">
        <v>530</v>
      </c>
      <c r="D348" s="244">
        <v>1</v>
      </c>
      <c r="E348" s="244" t="s">
        <v>172</v>
      </c>
      <c r="F348" s="244" t="s">
        <v>172</v>
      </c>
    </row>
    <row r="349" spans="1:6">
      <c r="A349" s="413">
        <v>77</v>
      </c>
      <c r="B349" s="36" t="s">
        <v>165</v>
      </c>
      <c r="C349" s="36" t="s">
        <v>531</v>
      </c>
      <c r="D349" s="244">
        <v>2</v>
      </c>
      <c r="E349" s="244" t="s">
        <v>166</v>
      </c>
      <c r="F349" s="244" t="s">
        <v>166</v>
      </c>
    </row>
    <row r="350" spans="1:6">
      <c r="A350" s="413">
        <v>77</v>
      </c>
      <c r="B350" s="36" t="s">
        <v>165</v>
      </c>
      <c r="C350" s="36" t="s">
        <v>532</v>
      </c>
      <c r="D350" s="244">
        <v>2</v>
      </c>
      <c r="E350" s="244" t="s">
        <v>166</v>
      </c>
      <c r="F350" s="244" t="s">
        <v>166</v>
      </c>
    </row>
    <row r="351" spans="1:6">
      <c r="A351" s="413">
        <v>77</v>
      </c>
      <c r="B351" s="36" t="s">
        <v>165</v>
      </c>
      <c r="C351" s="36" t="s">
        <v>533</v>
      </c>
      <c r="D351" s="244">
        <v>1</v>
      </c>
      <c r="E351" s="244" t="s">
        <v>172</v>
      </c>
      <c r="F351" s="244" t="s">
        <v>172</v>
      </c>
    </row>
    <row r="352" spans="1:6">
      <c r="A352" s="413">
        <v>77</v>
      </c>
      <c r="B352" s="36" t="s">
        <v>165</v>
      </c>
      <c r="C352" s="36" t="s">
        <v>534</v>
      </c>
      <c r="D352" s="244">
        <v>1</v>
      </c>
      <c r="E352" s="244" t="s">
        <v>166</v>
      </c>
      <c r="F352" s="244" t="s">
        <v>166</v>
      </c>
    </row>
    <row r="353" spans="1:6">
      <c r="A353" s="413">
        <v>77</v>
      </c>
      <c r="B353" s="36" t="s">
        <v>165</v>
      </c>
      <c r="C353" s="36" t="s">
        <v>535</v>
      </c>
      <c r="D353" s="244">
        <v>2</v>
      </c>
      <c r="E353" s="244" t="s">
        <v>166</v>
      </c>
      <c r="F353" s="244" t="s">
        <v>166</v>
      </c>
    </row>
    <row r="354" spans="1:6">
      <c r="A354" s="413">
        <v>77</v>
      </c>
      <c r="B354" s="36" t="s">
        <v>165</v>
      </c>
      <c r="C354" s="36" t="s">
        <v>1473</v>
      </c>
      <c r="D354" s="244">
        <v>1</v>
      </c>
      <c r="E354" s="244" t="s">
        <v>166</v>
      </c>
      <c r="F354" s="244" t="s">
        <v>166</v>
      </c>
    </row>
    <row r="355" spans="1:6">
      <c r="A355" s="413">
        <v>77</v>
      </c>
      <c r="B355" s="36" t="s">
        <v>165</v>
      </c>
      <c r="C355" s="36" t="s">
        <v>536</v>
      </c>
      <c r="D355" s="244">
        <v>2</v>
      </c>
      <c r="E355" s="244" t="s">
        <v>166</v>
      </c>
      <c r="F355" s="244" t="s">
        <v>166</v>
      </c>
    </row>
    <row r="356" spans="1:6">
      <c r="A356" s="413">
        <v>77</v>
      </c>
      <c r="B356" s="36" t="s">
        <v>165</v>
      </c>
      <c r="C356" s="36" t="s">
        <v>537</v>
      </c>
      <c r="D356" s="244">
        <v>2</v>
      </c>
      <c r="E356" s="244" t="s">
        <v>166</v>
      </c>
      <c r="F356" s="244" t="s">
        <v>166</v>
      </c>
    </row>
    <row r="357" spans="1:6">
      <c r="A357" s="413">
        <v>77</v>
      </c>
      <c r="B357" s="36" t="s">
        <v>165</v>
      </c>
      <c r="C357" s="36" t="s">
        <v>538</v>
      </c>
      <c r="D357" s="244">
        <v>1</v>
      </c>
      <c r="E357" s="244" t="s">
        <v>40</v>
      </c>
      <c r="F357" s="244" t="s">
        <v>40</v>
      </c>
    </row>
    <row r="358" spans="1:6">
      <c r="A358" s="413">
        <v>77</v>
      </c>
      <c r="B358" s="36" t="s">
        <v>165</v>
      </c>
      <c r="C358" s="36" t="s">
        <v>539</v>
      </c>
      <c r="D358" s="244">
        <v>2</v>
      </c>
      <c r="E358" s="244" t="s">
        <v>166</v>
      </c>
      <c r="F358" s="244" t="s">
        <v>166</v>
      </c>
    </row>
    <row r="359" spans="1:6">
      <c r="A359" s="413">
        <v>77</v>
      </c>
      <c r="B359" s="36" t="s">
        <v>165</v>
      </c>
      <c r="C359" s="36" t="s">
        <v>540</v>
      </c>
      <c r="D359" s="244">
        <v>2</v>
      </c>
      <c r="E359" s="244" t="s">
        <v>172</v>
      </c>
      <c r="F359" s="244" t="s">
        <v>172</v>
      </c>
    </row>
    <row r="360" spans="1:6">
      <c r="A360" s="413">
        <v>77</v>
      </c>
      <c r="B360" s="36" t="s">
        <v>165</v>
      </c>
      <c r="C360" s="36" t="s">
        <v>541</v>
      </c>
      <c r="D360" s="244">
        <v>1</v>
      </c>
      <c r="E360" s="244" t="s">
        <v>40</v>
      </c>
      <c r="F360" s="244" t="s">
        <v>40</v>
      </c>
    </row>
    <row r="361" spans="1:6">
      <c r="A361" s="413">
        <v>77</v>
      </c>
      <c r="B361" s="36" t="s">
        <v>165</v>
      </c>
      <c r="C361" s="36" t="s">
        <v>542</v>
      </c>
      <c r="D361" s="244">
        <v>1</v>
      </c>
      <c r="E361" s="244" t="s">
        <v>40</v>
      </c>
      <c r="F361" s="244" t="s">
        <v>40</v>
      </c>
    </row>
    <row r="362" spans="1:6">
      <c r="A362" s="413">
        <v>77</v>
      </c>
      <c r="B362" s="36" t="s">
        <v>165</v>
      </c>
      <c r="C362" s="36" t="s">
        <v>543</v>
      </c>
      <c r="D362" s="244">
        <v>1</v>
      </c>
      <c r="E362" s="244" t="s">
        <v>40</v>
      </c>
      <c r="F362" s="244" t="s">
        <v>172</v>
      </c>
    </row>
    <row r="363" spans="1:6">
      <c r="A363" s="413">
        <v>77</v>
      </c>
      <c r="B363" s="36" t="s">
        <v>165</v>
      </c>
      <c r="C363" s="36" t="s">
        <v>544</v>
      </c>
      <c r="D363" s="244">
        <v>1</v>
      </c>
      <c r="E363" s="244" t="s">
        <v>172</v>
      </c>
      <c r="F363" s="244" t="s">
        <v>166</v>
      </c>
    </row>
    <row r="364" spans="1:6">
      <c r="A364" s="413">
        <v>77</v>
      </c>
      <c r="B364" s="36" t="s">
        <v>165</v>
      </c>
      <c r="C364" s="36" t="s">
        <v>545</v>
      </c>
      <c r="D364" s="244">
        <v>1</v>
      </c>
      <c r="E364" s="244" t="s">
        <v>172</v>
      </c>
      <c r="F364" s="244" t="s">
        <v>166</v>
      </c>
    </row>
    <row r="365" spans="1:6">
      <c r="A365" s="413">
        <v>77</v>
      </c>
      <c r="B365" s="36" t="s">
        <v>165</v>
      </c>
      <c r="C365" s="36" t="s">
        <v>546</v>
      </c>
      <c r="D365" s="244">
        <v>1</v>
      </c>
      <c r="E365" s="244" t="s">
        <v>40</v>
      </c>
      <c r="F365" s="244" t="s">
        <v>40</v>
      </c>
    </row>
    <row r="366" spans="1:6">
      <c r="A366" s="413">
        <v>77</v>
      </c>
      <c r="B366" s="36" t="s">
        <v>165</v>
      </c>
      <c r="C366" s="36" t="s">
        <v>547</v>
      </c>
      <c r="D366" s="244">
        <v>2</v>
      </c>
      <c r="E366" s="244" t="s">
        <v>172</v>
      </c>
      <c r="F366" s="244" t="s">
        <v>172</v>
      </c>
    </row>
    <row r="367" spans="1:6">
      <c r="A367" s="413">
        <v>77</v>
      </c>
      <c r="B367" s="36" t="s">
        <v>165</v>
      </c>
      <c r="C367" s="36" t="s">
        <v>548</v>
      </c>
      <c r="D367" s="244">
        <v>2</v>
      </c>
      <c r="E367" s="244" t="s">
        <v>166</v>
      </c>
      <c r="F367" s="244" t="s">
        <v>166</v>
      </c>
    </row>
    <row r="368" spans="1:6">
      <c r="A368" s="413">
        <v>77</v>
      </c>
      <c r="B368" s="36" t="s">
        <v>165</v>
      </c>
      <c r="C368" s="36" t="s">
        <v>549</v>
      </c>
      <c r="D368" s="244">
        <v>2</v>
      </c>
      <c r="E368" s="244" t="s">
        <v>166</v>
      </c>
      <c r="F368" s="244" t="s">
        <v>166</v>
      </c>
    </row>
    <row r="369" spans="1:6">
      <c r="A369" s="413">
        <v>77</v>
      </c>
      <c r="B369" s="36" t="s">
        <v>165</v>
      </c>
      <c r="C369" s="36" t="s">
        <v>550</v>
      </c>
      <c r="D369" s="244">
        <v>1</v>
      </c>
      <c r="E369" s="244" t="s">
        <v>40</v>
      </c>
      <c r="F369" s="244" t="s">
        <v>40</v>
      </c>
    </row>
    <row r="370" spans="1:6">
      <c r="A370" s="413">
        <v>77</v>
      </c>
      <c r="B370" s="36" t="s">
        <v>165</v>
      </c>
      <c r="C370" s="36" t="s">
        <v>551</v>
      </c>
      <c r="D370" s="244">
        <v>2</v>
      </c>
      <c r="E370" s="244" t="s">
        <v>166</v>
      </c>
      <c r="F370" s="244" t="s">
        <v>166</v>
      </c>
    </row>
    <row r="371" spans="1:6">
      <c r="A371" s="413">
        <v>77</v>
      </c>
      <c r="B371" s="36" t="s">
        <v>165</v>
      </c>
      <c r="C371" s="36" t="s">
        <v>552</v>
      </c>
      <c r="D371" s="244">
        <v>1</v>
      </c>
      <c r="E371" s="244" t="s">
        <v>172</v>
      </c>
      <c r="F371" s="244" t="s">
        <v>172</v>
      </c>
    </row>
    <row r="372" spans="1:6">
      <c r="A372" s="413">
        <v>77</v>
      </c>
      <c r="B372" s="36" t="s">
        <v>165</v>
      </c>
      <c r="C372" s="36" t="s">
        <v>553</v>
      </c>
      <c r="D372" s="244">
        <v>2</v>
      </c>
      <c r="E372" s="244" t="s">
        <v>166</v>
      </c>
      <c r="F372" s="244" t="s">
        <v>166</v>
      </c>
    </row>
    <row r="373" spans="1:6">
      <c r="A373" s="413">
        <v>77</v>
      </c>
      <c r="B373" s="36" t="s">
        <v>165</v>
      </c>
      <c r="C373" s="36" t="s">
        <v>554</v>
      </c>
      <c r="D373" s="244">
        <v>1</v>
      </c>
      <c r="E373" s="244" t="s">
        <v>172</v>
      </c>
      <c r="F373" s="244" t="s">
        <v>166</v>
      </c>
    </row>
    <row r="374" spans="1:6">
      <c r="A374" s="413">
        <v>77</v>
      </c>
      <c r="B374" s="36" t="s">
        <v>165</v>
      </c>
      <c r="C374" s="36" t="s">
        <v>555</v>
      </c>
      <c r="D374" s="244">
        <v>2</v>
      </c>
      <c r="E374" s="244" t="s">
        <v>166</v>
      </c>
      <c r="F374" s="244" t="s">
        <v>166</v>
      </c>
    </row>
    <row r="375" spans="1:6">
      <c r="A375" s="413">
        <v>77</v>
      </c>
      <c r="B375" s="36" t="s">
        <v>165</v>
      </c>
      <c r="C375" s="36" t="s">
        <v>556</v>
      </c>
      <c r="D375" s="244">
        <v>2</v>
      </c>
      <c r="E375" s="244" t="s">
        <v>172</v>
      </c>
      <c r="F375" s="244" t="s">
        <v>172</v>
      </c>
    </row>
    <row r="376" spans="1:6">
      <c r="A376" s="413">
        <v>77</v>
      </c>
      <c r="B376" s="36" t="s">
        <v>165</v>
      </c>
      <c r="C376" s="36" t="s">
        <v>557</v>
      </c>
      <c r="D376" s="244">
        <v>1</v>
      </c>
      <c r="E376" s="244" t="s">
        <v>40</v>
      </c>
      <c r="F376" s="244" t="s">
        <v>40</v>
      </c>
    </row>
    <row r="377" spans="1:6">
      <c r="A377" s="413">
        <v>77</v>
      </c>
      <c r="B377" s="36" t="s">
        <v>165</v>
      </c>
      <c r="C377" s="36" t="s">
        <v>558</v>
      </c>
      <c r="D377" s="244">
        <v>1</v>
      </c>
      <c r="E377" s="244" t="s">
        <v>40</v>
      </c>
      <c r="F377" s="244" t="s">
        <v>40</v>
      </c>
    </row>
    <row r="378" spans="1:6">
      <c r="A378" s="413">
        <v>77</v>
      </c>
      <c r="B378" s="36" t="s">
        <v>165</v>
      </c>
      <c r="C378" s="36" t="s">
        <v>559</v>
      </c>
      <c r="D378" s="244">
        <v>2</v>
      </c>
      <c r="E378" s="244" t="s">
        <v>172</v>
      </c>
      <c r="F378" s="244" t="s">
        <v>172</v>
      </c>
    </row>
    <row r="379" spans="1:6">
      <c r="A379" s="413">
        <v>77</v>
      </c>
      <c r="B379" s="36" t="s">
        <v>165</v>
      </c>
      <c r="C379" s="36" t="s">
        <v>560</v>
      </c>
      <c r="D379" s="244">
        <v>1</v>
      </c>
      <c r="E379" s="244" t="s">
        <v>166</v>
      </c>
      <c r="F379" s="244" t="s">
        <v>166</v>
      </c>
    </row>
    <row r="380" spans="1:6">
      <c r="A380" s="413">
        <v>77</v>
      </c>
      <c r="B380" s="36" t="s">
        <v>165</v>
      </c>
      <c r="C380" s="36" t="s">
        <v>561</v>
      </c>
      <c r="D380" s="244">
        <v>2</v>
      </c>
      <c r="E380" s="244" t="s">
        <v>166</v>
      </c>
      <c r="F380" s="244" t="s">
        <v>166</v>
      </c>
    </row>
    <row r="381" spans="1:6">
      <c r="A381" s="413">
        <v>77</v>
      </c>
      <c r="B381" s="36" t="s">
        <v>165</v>
      </c>
      <c r="C381" s="36" t="s">
        <v>562</v>
      </c>
      <c r="D381" s="244">
        <v>1</v>
      </c>
      <c r="E381" s="244" t="s">
        <v>40</v>
      </c>
      <c r="F381" s="244" t="s">
        <v>40</v>
      </c>
    </row>
    <row r="382" spans="1:6">
      <c r="A382" s="413">
        <v>77</v>
      </c>
      <c r="B382" s="36" t="s">
        <v>165</v>
      </c>
      <c r="C382" s="36" t="s">
        <v>563</v>
      </c>
      <c r="D382" s="244">
        <v>2</v>
      </c>
      <c r="E382" s="244" t="s">
        <v>166</v>
      </c>
      <c r="F382" s="244" t="s">
        <v>166</v>
      </c>
    </row>
    <row r="383" spans="1:6">
      <c r="A383" s="413">
        <v>77</v>
      </c>
      <c r="B383" s="36" t="s">
        <v>165</v>
      </c>
      <c r="C383" s="36" t="s">
        <v>564</v>
      </c>
      <c r="D383" s="244">
        <v>2</v>
      </c>
      <c r="E383" s="244" t="s">
        <v>166</v>
      </c>
      <c r="F383" s="244" t="s">
        <v>166</v>
      </c>
    </row>
    <row r="384" spans="1:6">
      <c r="A384" s="413">
        <v>77</v>
      </c>
      <c r="B384" s="36" t="s">
        <v>165</v>
      </c>
      <c r="C384" s="36" t="s">
        <v>565</v>
      </c>
      <c r="D384" s="244">
        <v>2</v>
      </c>
      <c r="E384" s="244" t="s">
        <v>166</v>
      </c>
      <c r="F384" s="244" t="s">
        <v>166</v>
      </c>
    </row>
    <row r="385" spans="1:6">
      <c r="A385" s="413">
        <v>77</v>
      </c>
      <c r="B385" s="36" t="s">
        <v>165</v>
      </c>
      <c r="C385" s="36" t="s">
        <v>566</v>
      </c>
      <c r="D385" s="244">
        <v>2</v>
      </c>
      <c r="E385" s="244" t="s">
        <v>166</v>
      </c>
      <c r="F385" s="244" t="s">
        <v>166</v>
      </c>
    </row>
    <row r="386" spans="1:6">
      <c r="A386" s="413">
        <v>77</v>
      </c>
      <c r="B386" s="36" t="s">
        <v>165</v>
      </c>
      <c r="C386" s="245" t="s">
        <v>1474</v>
      </c>
      <c r="D386" s="244">
        <v>2</v>
      </c>
      <c r="E386" s="244" t="s">
        <v>166</v>
      </c>
      <c r="F386" s="244"/>
    </row>
    <row r="387" spans="1:6">
      <c r="A387" s="413">
        <v>77</v>
      </c>
      <c r="B387" s="36" t="s">
        <v>165</v>
      </c>
      <c r="C387" s="36" t="s">
        <v>567</v>
      </c>
      <c r="D387" s="244">
        <v>2</v>
      </c>
      <c r="E387" s="244" t="s">
        <v>166</v>
      </c>
      <c r="F387" s="244" t="s">
        <v>166</v>
      </c>
    </row>
    <row r="388" spans="1:6">
      <c r="A388" s="413">
        <v>77</v>
      </c>
      <c r="B388" s="36" t="s">
        <v>165</v>
      </c>
      <c r="C388" s="36" t="s">
        <v>568</v>
      </c>
      <c r="D388" s="244">
        <v>2</v>
      </c>
      <c r="E388" s="244" t="s">
        <v>166</v>
      </c>
      <c r="F388" s="244" t="s">
        <v>166</v>
      </c>
    </row>
    <row r="389" spans="1:6">
      <c r="A389" s="413">
        <v>77</v>
      </c>
      <c r="B389" s="36" t="s">
        <v>165</v>
      </c>
      <c r="C389" s="36" t="s">
        <v>569</v>
      </c>
      <c r="D389" s="244">
        <v>2</v>
      </c>
      <c r="E389" s="244" t="s">
        <v>166</v>
      </c>
      <c r="F389" s="244" t="s">
        <v>166</v>
      </c>
    </row>
    <row r="390" spans="1:6">
      <c r="A390" s="413">
        <v>77</v>
      </c>
      <c r="B390" s="36" t="s">
        <v>165</v>
      </c>
      <c r="C390" s="36" t="s">
        <v>570</v>
      </c>
      <c r="D390" s="244">
        <v>2</v>
      </c>
      <c r="E390" s="244" t="s">
        <v>172</v>
      </c>
      <c r="F390" s="244" t="s">
        <v>172</v>
      </c>
    </row>
    <row r="391" spans="1:6">
      <c r="A391" s="413">
        <v>77</v>
      </c>
      <c r="B391" s="36" t="s">
        <v>165</v>
      </c>
      <c r="C391" s="36" t="s">
        <v>571</v>
      </c>
      <c r="D391" s="244">
        <v>2</v>
      </c>
      <c r="E391" s="244" t="s">
        <v>166</v>
      </c>
      <c r="F391" s="244" t="s">
        <v>166</v>
      </c>
    </row>
    <row r="392" spans="1:6">
      <c r="A392" s="413">
        <v>77</v>
      </c>
      <c r="B392" s="36" t="s">
        <v>165</v>
      </c>
      <c r="C392" s="36" t="s">
        <v>572</v>
      </c>
      <c r="D392" s="244">
        <v>2</v>
      </c>
      <c r="E392" s="244" t="s">
        <v>166</v>
      </c>
      <c r="F392" s="244" t="s">
        <v>166</v>
      </c>
    </row>
    <row r="393" spans="1:6">
      <c r="A393" s="413">
        <v>77</v>
      </c>
      <c r="B393" s="36" t="s">
        <v>165</v>
      </c>
      <c r="C393" s="36" t="s">
        <v>573</v>
      </c>
      <c r="D393" s="244">
        <v>2</v>
      </c>
      <c r="E393" s="244" t="s">
        <v>166</v>
      </c>
      <c r="F393" s="244" t="s">
        <v>166</v>
      </c>
    </row>
    <row r="394" spans="1:6">
      <c r="A394" s="413">
        <v>77</v>
      </c>
      <c r="B394" s="36" t="s">
        <v>165</v>
      </c>
      <c r="C394" s="36" t="s">
        <v>574</v>
      </c>
      <c r="D394" s="244">
        <v>1</v>
      </c>
      <c r="E394" s="244" t="s">
        <v>40</v>
      </c>
      <c r="F394" s="244" t="s">
        <v>40</v>
      </c>
    </row>
    <row r="395" spans="1:6">
      <c r="A395" s="413">
        <v>77</v>
      </c>
      <c r="B395" s="36" t="s">
        <v>165</v>
      </c>
      <c r="C395" s="36" t="s">
        <v>575</v>
      </c>
      <c r="D395" s="244">
        <v>2</v>
      </c>
      <c r="E395" s="244" t="s">
        <v>172</v>
      </c>
      <c r="F395" s="244" t="s">
        <v>166</v>
      </c>
    </row>
    <row r="396" spans="1:6">
      <c r="A396" s="413">
        <v>77</v>
      </c>
      <c r="B396" s="36" t="s">
        <v>165</v>
      </c>
      <c r="C396" s="36" t="s">
        <v>576</v>
      </c>
      <c r="D396" s="244">
        <v>2</v>
      </c>
      <c r="E396" s="244" t="s">
        <v>172</v>
      </c>
      <c r="F396" s="244" t="s">
        <v>172</v>
      </c>
    </row>
    <row r="397" spans="1:6">
      <c r="A397" s="413">
        <v>77</v>
      </c>
      <c r="B397" s="36" t="s">
        <v>165</v>
      </c>
      <c r="C397" s="36" t="s">
        <v>577</v>
      </c>
      <c r="D397" s="244">
        <v>1</v>
      </c>
      <c r="E397" s="244" t="s">
        <v>166</v>
      </c>
      <c r="F397" s="244" t="s">
        <v>166</v>
      </c>
    </row>
    <row r="398" spans="1:6">
      <c r="A398" s="413">
        <v>77</v>
      </c>
      <c r="B398" s="36" t="s">
        <v>165</v>
      </c>
      <c r="C398" s="36" t="s">
        <v>578</v>
      </c>
      <c r="D398" s="244">
        <v>2</v>
      </c>
      <c r="E398" s="244" t="s">
        <v>166</v>
      </c>
      <c r="F398" s="244" t="s">
        <v>166</v>
      </c>
    </row>
    <row r="399" spans="1:6">
      <c r="A399" s="413">
        <v>77</v>
      </c>
      <c r="B399" s="36" t="s">
        <v>165</v>
      </c>
      <c r="C399" s="36" t="s">
        <v>579</v>
      </c>
      <c r="D399" s="244">
        <v>1</v>
      </c>
      <c r="E399" s="244" t="s">
        <v>172</v>
      </c>
      <c r="F399" s="244" t="s">
        <v>172</v>
      </c>
    </row>
    <row r="400" spans="1:6">
      <c r="A400" s="413">
        <v>77</v>
      </c>
      <c r="B400" s="36" t="s">
        <v>165</v>
      </c>
      <c r="C400" s="36" t="s">
        <v>580</v>
      </c>
      <c r="D400" s="244">
        <v>1</v>
      </c>
      <c r="E400" s="244" t="s">
        <v>40</v>
      </c>
      <c r="F400" s="244" t="s">
        <v>40</v>
      </c>
    </row>
    <row r="401" spans="1:6">
      <c r="A401" s="413">
        <v>77</v>
      </c>
      <c r="B401" s="36" t="s">
        <v>165</v>
      </c>
      <c r="C401" s="36" t="s">
        <v>581</v>
      </c>
      <c r="D401" s="244">
        <v>2</v>
      </c>
      <c r="E401" s="244" t="s">
        <v>166</v>
      </c>
      <c r="F401" s="244" t="s">
        <v>166</v>
      </c>
    </row>
    <row r="402" spans="1:6">
      <c r="A402" s="413">
        <v>77</v>
      </c>
      <c r="B402" s="36" t="s">
        <v>165</v>
      </c>
      <c r="C402" s="36" t="s">
        <v>582</v>
      </c>
      <c r="D402" s="244">
        <v>2</v>
      </c>
      <c r="E402" s="244" t="s">
        <v>166</v>
      </c>
      <c r="F402" s="244" t="s">
        <v>166</v>
      </c>
    </row>
    <row r="403" spans="1:6">
      <c r="A403" s="413">
        <v>77</v>
      </c>
      <c r="B403" s="36" t="s">
        <v>165</v>
      </c>
      <c r="C403" s="36" t="s">
        <v>583</v>
      </c>
      <c r="D403" s="244">
        <v>2</v>
      </c>
      <c r="E403" s="244" t="s">
        <v>166</v>
      </c>
      <c r="F403" s="244" t="s">
        <v>166</v>
      </c>
    </row>
    <row r="404" spans="1:6">
      <c r="A404" s="413">
        <v>77</v>
      </c>
      <c r="B404" s="36" t="s">
        <v>165</v>
      </c>
      <c r="C404" s="36" t="s">
        <v>584</v>
      </c>
      <c r="D404" s="244">
        <v>2</v>
      </c>
      <c r="E404" s="244" t="s">
        <v>166</v>
      </c>
      <c r="F404" s="244" t="s">
        <v>166</v>
      </c>
    </row>
    <row r="405" spans="1:6">
      <c r="A405" s="413">
        <v>77</v>
      </c>
      <c r="B405" s="36" t="s">
        <v>165</v>
      </c>
      <c r="C405" s="36" t="s">
        <v>585</v>
      </c>
      <c r="D405" s="244">
        <v>2</v>
      </c>
      <c r="E405" s="244" t="s">
        <v>166</v>
      </c>
      <c r="F405" s="244" t="s">
        <v>166</v>
      </c>
    </row>
    <row r="406" spans="1:6">
      <c r="A406" s="413">
        <v>77</v>
      </c>
      <c r="B406" s="36" t="s">
        <v>165</v>
      </c>
      <c r="C406" s="36" t="s">
        <v>586</v>
      </c>
      <c r="D406" s="244">
        <v>2</v>
      </c>
      <c r="E406" s="244" t="s">
        <v>172</v>
      </c>
      <c r="F406" s="244" t="s">
        <v>172</v>
      </c>
    </row>
    <row r="407" spans="1:6">
      <c r="A407" s="413">
        <v>77</v>
      </c>
      <c r="B407" s="36" t="s">
        <v>165</v>
      </c>
      <c r="C407" s="36" t="s">
        <v>587</v>
      </c>
      <c r="D407" s="244">
        <v>1</v>
      </c>
      <c r="E407" s="244" t="s">
        <v>172</v>
      </c>
      <c r="F407" s="244" t="s">
        <v>166</v>
      </c>
    </row>
    <row r="408" spans="1:6">
      <c r="A408" s="413">
        <v>77</v>
      </c>
      <c r="B408" s="36" t="s">
        <v>165</v>
      </c>
      <c r="C408" s="36" t="s">
        <v>588</v>
      </c>
      <c r="D408" s="244">
        <v>2</v>
      </c>
      <c r="E408" s="244" t="s">
        <v>166</v>
      </c>
      <c r="F408" s="244" t="s">
        <v>166</v>
      </c>
    </row>
    <row r="409" spans="1:6">
      <c r="A409" s="413">
        <v>77</v>
      </c>
      <c r="B409" s="36" t="s">
        <v>165</v>
      </c>
      <c r="C409" s="36" t="s">
        <v>589</v>
      </c>
      <c r="D409" s="244">
        <v>2</v>
      </c>
      <c r="E409" s="244" t="s">
        <v>166</v>
      </c>
      <c r="F409" s="244" t="s">
        <v>166</v>
      </c>
    </row>
    <row r="410" spans="1:6">
      <c r="A410" s="413">
        <v>77</v>
      </c>
      <c r="B410" s="36" t="s">
        <v>165</v>
      </c>
      <c r="C410" s="36" t="s">
        <v>590</v>
      </c>
      <c r="D410" s="244">
        <v>2</v>
      </c>
      <c r="E410" s="244" t="s">
        <v>166</v>
      </c>
      <c r="F410" s="244" t="s">
        <v>166</v>
      </c>
    </row>
    <row r="411" spans="1:6">
      <c r="A411" s="413">
        <v>77</v>
      </c>
      <c r="B411" s="36" t="s">
        <v>165</v>
      </c>
      <c r="C411" s="36" t="s">
        <v>591</v>
      </c>
      <c r="D411" s="244">
        <v>1</v>
      </c>
      <c r="E411" s="244" t="s">
        <v>172</v>
      </c>
      <c r="F411" s="244" t="s">
        <v>172</v>
      </c>
    </row>
    <row r="412" spans="1:6">
      <c r="A412" s="413">
        <v>77</v>
      </c>
      <c r="B412" s="36" t="s">
        <v>165</v>
      </c>
      <c r="C412" s="36" t="s">
        <v>592</v>
      </c>
      <c r="D412" s="244">
        <v>2</v>
      </c>
      <c r="E412" s="244" t="s">
        <v>166</v>
      </c>
      <c r="F412" s="244" t="s">
        <v>166</v>
      </c>
    </row>
    <row r="413" spans="1:6">
      <c r="A413" s="413">
        <v>77</v>
      </c>
      <c r="B413" s="36" t="s">
        <v>165</v>
      </c>
      <c r="C413" s="36" t="s">
        <v>593</v>
      </c>
      <c r="D413" s="244">
        <v>1</v>
      </c>
      <c r="E413" s="244" t="s">
        <v>166</v>
      </c>
      <c r="F413" s="244" t="s">
        <v>166</v>
      </c>
    </row>
    <row r="414" spans="1:6">
      <c r="A414" s="413">
        <v>77</v>
      </c>
      <c r="B414" s="36" t="s">
        <v>165</v>
      </c>
      <c r="C414" s="36" t="s">
        <v>594</v>
      </c>
      <c r="D414" s="244">
        <v>2</v>
      </c>
      <c r="E414" s="244" t="s">
        <v>166</v>
      </c>
      <c r="F414" s="244" t="s">
        <v>166</v>
      </c>
    </row>
    <row r="415" spans="1:6">
      <c r="A415" s="413">
        <v>77</v>
      </c>
      <c r="B415" s="36" t="s">
        <v>165</v>
      </c>
      <c r="C415" s="36" t="s">
        <v>595</v>
      </c>
      <c r="D415" s="244">
        <v>2</v>
      </c>
      <c r="E415" s="244" t="s">
        <v>166</v>
      </c>
      <c r="F415" s="244" t="s">
        <v>166</v>
      </c>
    </row>
    <row r="416" spans="1:6">
      <c r="A416" s="413">
        <v>77</v>
      </c>
      <c r="B416" s="36" t="s">
        <v>165</v>
      </c>
      <c r="C416" s="36" t="s">
        <v>596</v>
      </c>
      <c r="D416" s="244">
        <v>1</v>
      </c>
      <c r="E416" s="244" t="s">
        <v>172</v>
      </c>
      <c r="F416" s="244" t="s">
        <v>166</v>
      </c>
    </row>
    <row r="417" spans="1:6">
      <c r="A417" s="413">
        <v>77</v>
      </c>
      <c r="B417" s="36" t="s">
        <v>165</v>
      </c>
      <c r="C417" s="36" t="s">
        <v>597</v>
      </c>
      <c r="D417" s="244">
        <v>2</v>
      </c>
      <c r="E417" s="244" t="s">
        <v>172</v>
      </c>
      <c r="F417" s="244" t="s">
        <v>172</v>
      </c>
    </row>
    <row r="418" spans="1:6">
      <c r="A418" s="413">
        <v>77</v>
      </c>
      <c r="B418" s="36" t="s">
        <v>165</v>
      </c>
      <c r="C418" s="36" t="s">
        <v>598</v>
      </c>
      <c r="D418" s="244">
        <v>2</v>
      </c>
      <c r="E418" s="244" t="s">
        <v>166</v>
      </c>
      <c r="F418" s="244" t="s">
        <v>166</v>
      </c>
    </row>
    <row r="419" spans="1:6">
      <c r="A419" s="413">
        <v>77</v>
      </c>
      <c r="B419" s="36" t="s">
        <v>165</v>
      </c>
      <c r="C419" s="36" t="s">
        <v>599</v>
      </c>
      <c r="D419" s="244">
        <v>2</v>
      </c>
      <c r="E419" s="244" t="s">
        <v>166</v>
      </c>
      <c r="F419" s="244" t="s">
        <v>166</v>
      </c>
    </row>
    <row r="420" spans="1:6">
      <c r="A420" s="413">
        <v>77</v>
      </c>
      <c r="B420" s="36" t="s">
        <v>165</v>
      </c>
      <c r="C420" s="36" t="s">
        <v>600</v>
      </c>
      <c r="D420" s="244">
        <v>1</v>
      </c>
      <c r="E420" s="244" t="s">
        <v>172</v>
      </c>
      <c r="F420" s="244" t="s">
        <v>172</v>
      </c>
    </row>
    <row r="421" spans="1:6">
      <c r="A421" s="413">
        <v>77</v>
      </c>
      <c r="B421" s="36" t="s">
        <v>165</v>
      </c>
      <c r="C421" s="36" t="s">
        <v>601</v>
      </c>
      <c r="D421" s="244">
        <v>2</v>
      </c>
      <c r="E421" s="244" t="s">
        <v>166</v>
      </c>
      <c r="F421" s="244" t="s">
        <v>166</v>
      </c>
    </row>
    <row r="422" spans="1:6">
      <c r="A422" s="413">
        <v>77</v>
      </c>
      <c r="B422" s="36" t="s">
        <v>165</v>
      </c>
      <c r="C422" s="36" t="s">
        <v>602</v>
      </c>
      <c r="D422" s="244">
        <v>1</v>
      </c>
      <c r="E422" s="244" t="s">
        <v>166</v>
      </c>
      <c r="F422" s="244" t="s">
        <v>166</v>
      </c>
    </row>
    <row r="423" spans="1:6">
      <c r="A423" s="413">
        <v>77</v>
      </c>
      <c r="B423" s="36" t="s">
        <v>165</v>
      </c>
      <c r="C423" s="36" t="s">
        <v>603</v>
      </c>
      <c r="D423" s="244">
        <v>1</v>
      </c>
      <c r="E423" s="244" t="s">
        <v>40</v>
      </c>
      <c r="F423" s="244" t="s">
        <v>40</v>
      </c>
    </row>
    <row r="424" spans="1:6">
      <c r="A424" s="413">
        <v>77</v>
      </c>
      <c r="B424" s="36" t="s">
        <v>165</v>
      </c>
      <c r="C424" s="36" t="s">
        <v>604</v>
      </c>
      <c r="D424" s="244">
        <v>2</v>
      </c>
      <c r="E424" s="244" t="s">
        <v>166</v>
      </c>
      <c r="F424" s="244" t="s">
        <v>166</v>
      </c>
    </row>
    <row r="425" spans="1:6">
      <c r="A425" s="413">
        <v>77</v>
      </c>
      <c r="B425" s="36" t="s">
        <v>165</v>
      </c>
      <c r="C425" s="36" t="s">
        <v>605</v>
      </c>
      <c r="D425" s="244">
        <v>2</v>
      </c>
      <c r="E425" s="244" t="s">
        <v>166</v>
      </c>
      <c r="F425" s="244" t="s">
        <v>166</v>
      </c>
    </row>
    <row r="426" spans="1:6">
      <c r="A426" s="413">
        <v>77</v>
      </c>
      <c r="B426" s="36" t="s">
        <v>165</v>
      </c>
      <c r="C426" s="36" t="s">
        <v>606</v>
      </c>
      <c r="D426" s="244">
        <v>1</v>
      </c>
      <c r="E426" s="244" t="s">
        <v>172</v>
      </c>
      <c r="F426" s="244" t="s">
        <v>172</v>
      </c>
    </row>
    <row r="427" spans="1:6">
      <c r="A427" s="413">
        <v>77</v>
      </c>
      <c r="B427" s="36" t="s">
        <v>165</v>
      </c>
      <c r="C427" s="36" t="s">
        <v>607</v>
      </c>
      <c r="D427" s="244">
        <v>1</v>
      </c>
      <c r="E427" s="244" t="s">
        <v>40</v>
      </c>
      <c r="F427" s="244" t="s">
        <v>40</v>
      </c>
    </row>
    <row r="428" spans="1:6">
      <c r="A428" s="413">
        <v>77</v>
      </c>
      <c r="B428" s="36" t="s">
        <v>165</v>
      </c>
      <c r="C428" s="36" t="s">
        <v>608</v>
      </c>
      <c r="D428" s="244">
        <v>2</v>
      </c>
      <c r="E428" s="244" t="s">
        <v>166</v>
      </c>
      <c r="F428" s="244" t="s">
        <v>166</v>
      </c>
    </row>
    <row r="429" spans="1:6">
      <c r="A429" s="413">
        <v>77</v>
      </c>
      <c r="B429" s="36" t="s">
        <v>165</v>
      </c>
      <c r="C429" s="36" t="s">
        <v>609</v>
      </c>
      <c r="D429" s="244">
        <v>2</v>
      </c>
      <c r="E429" s="244" t="s">
        <v>166</v>
      </c>
      <c r="F429" s="244" t="s">
        <v>166</v>
      </c>
    </row>
    <row r="430" spans="1:6">
      <c r="A430" s="413">
        <v>77</v>
      </c>
      <c r="B430" s="36" t="s">
        <v>165</v>
      </c>
      <c r="C430" s="36" t="s">
        <v>610</v>
      </c>
      <c r="D430" s="244">
        <v>1</v>
      </c>
      <c r="E430" s="244" t="s">
        <v>40</v>
      </c>
      <c r="F430" s="244" t="s">
        <v>40</v>
      </c>
    </row>
    <row r="431" spans="1:6">
      <c r="A431" s="413">
        <v>77</v>
      </c>
      <c r="B431" s="36" t="s">
        <v>165</v>
      </c>
      <c r="C431" s="36" t="s">
        <v>611</v>
      </c>
      <c r="D431" s="244">
        <v>2</v>
      </c>
      <c r="E431" s="244" t="s">
        <v>166</v>
      </c>
      <c r="F431" s="244" t="s">
        <v>166</v>
      </c>
    </row>
    <row r="432" spans="1:6">
      <c r="A432" s="413">
        <v>77</v>
      </c>
      <c r="B432" s="36" t="s">
        <v>165</v>
      </c>
      <c r="C432" s="36" t="s">
        <v>612</v>
      </c>
      <c r="D432" s="244">
        <v>1</v>
      </c>
      <c r="E432" s="244" t="s">
        <v>40</v>
      </c>
      <c r="F432" s="244" t="s">
        <v>40</v>
      </c>
    </row>
    <row r="433" spans="1:6">
      <c r="A433" s="413">
        <v>77</v>
      </c>
      <c r="B433" s="36" t="s">
        <v>165</v>
      </c>
      <c r="C433" s="36" t="s">
        <v>613</v>
      </c>
      <c r="D433" s="244">
        <v>2</v>
      </c>
      <c r="E433" s="244" t="s">
        <v>166</v>
      </c>
      <c r="F433" s="244" t="s">
        <v>166</v>
      </c>
    </row>
    <row r="434" spans="1:6">
      <c r="A434" s="413">
        <v>77</v>
      </c>
      <c r="B434" s="36" t="s">
        <v>165</v>
      </c>
      <c r="C434" s="36" t="s">
        <v>614</v>
      </c>
      <c r="D434" s="244">
        <v>1</v>
      </c>
      <c r="E434" s="244" t="s">
        <v>40</v>
      </c>
      <c r="F434" s="244" t="s">
        <v>40</v>
      </c>
    </row>
    <row r="435" spans="1:6">
      <c r="A435" s="413">
        <v>77</v>
      </c>
      <c r="B435" s="36" t="s">
        <v>165</v>
      </c>
      <c r="C435" s="36" t="s">
        <v>615</v>
      </c>
      <c r="D435" s="244">
        <v>1</v>
      </c>
      <c r="E435" s="244" t="s">
        <v>40</v>
      </c>
      <c r="F435" s="244" t="s">
        <v>40</v>
      </c>
    </row>
    <row r="436" spans="1:6">
      <c r="A436" s="413">
        <v>77</v>
      </c>
      <c r="B436" s="36" t="s">
        <v>165</v>
      </c>
      <c r="C436" s="36" t="s">
        <v>616</v>
      </c>
      <c r="D436" s="244">
        <v>2</v>
      </c>
      <c r="E436" s="244" t="s">
        <v>166</v>
      </c>
      <c r="F436" s="244" t="s">
        <v>166</v>
      </c>
    </row>
    <row r="437" spans="1:6">
      <c r="A437" s="413">
        <v>77</v>
      </c>
      <c r="B437" s="36" t="s">
        <v>165</v>
      </c>
      <c r="C437" s="36" t="s">
        <v>617</v>
      </c>
      <c r="D437" s="244">
        <v>2</v>
      </c>
      <c r="E437" s="244" t="s">
        <v>166</v>
      </c>
      <c r="F437" s="244" t="s">
        <v>166</v>
      </c>
    </row>
    <row r="438" spans="1:6">
      <c r="A438" s="413">
        <v>77</v>
      </c>
      <c r="B438" s="36" t="s">
        <v>165</v>
      </c>
      <c r="C438" s="36" t="s">
        <v>618</v>
      </c>
      <c r="D438" s="244">
        <v>1</v>
      </c>
      <c r="E438" s="244" t="s">
        <v>172</v>
      </c>
      <c r="F438" s="244" t="s">
        <v>166</v>
      </c>
    </row>
    <row r="439" spans="1:6">
      <c r="A439" s="413">
        <v>77</v>
      </c>
      <c r="B439" s="36" t="s">
        <v>165</v>
      </c>
      <c r="C439" s="36" t="s">
        <v>619</v>
      </c>
      <c r="D439" s="244">
        <v>2</v>
      </c>
      <c r="E439" s="244" t="s">
        <v>166</v>
      </c>
      <c r="F439" s="244" t="s">
        <v>166</v>
      </c>
    </row>
    <row r="440" spans="1:6">
      <c r="A440" s="413">
        <v>77</v>
      </c>
      <c r="B440" s="36" t="s">
        <v>165</v>
      </c>
      <c r="C440" s="36" t="s">
        <v>620</v>
      </c>
      <c r="D440" s="244">
        <v>2</v>
      </c>
      <c r="E440" s="244" t="s">
        <v>166</v>
      </c>
      <c r="F440" s="244" t="s">
        <v>166</v>
      </c>
    </row>
    <row r="441" spans="1:6">
      <c r="A441" s="413">
        <v>77</v>
      </c>
      <c r="B441" s="36" t="s">
        <v>165</v>
      </c>
      <c r="C441" s="36" t="s">
        <v>621</v>
      </c>
      <c r="D441" s="244">
        <v>2</v>
      </c>
      <c r="E441" s="244" t="s">
        <v>166</v>
      </c>
      <c r="F441" s="244" t="s">
        <v>166</v>
      </c>
    </row>
    <row r="442" spans="1:6">
      <c r="A442" s="413">
        <v>77</v>
      </c>
      <c r="B442" s="36" t="s">
        <v>165</v>
      </c>
      <c r="C442" s="36" t="s">
        <v>622</v>
      </c>
      <c r="D442" s="244">
        <v>2</v>
      </c>
      <c r="E442" s="244" t="s">
        <v>166</v>
      </c>
      <c r="F442" s="244" t="s">
        <v>166</v>
      </c>
    </row>
    <row r="443" spans="1:6">
      <c r="A443" s="413">
        <v>77</v>
      </c>
      <c r="B443" s="36" t="s">
        <v>165</v>
      </c>
      <c r="C443" s="36" t="s">
        <v>623</v>
      </c>
      <c r="D443" s="244">
        <v>2</v>
      </c>
      <c r="E443" s="244" t="s">
        <v>166</v>
      </c>
      <c r="F443" s="244" t="s">
        <v>166</v>
      </c>
    </row>
    <row r="444" spans="1:6">
      <c r="A444" s="413">
        <v>77</v>
      </c>
      <c r="B444" s="36" t="s">
        <v>165</v>
      </c>
      <c r="C444" s="36" t="s">
        <v>624</v>
      </c>
      <c r="D444" s="244">
        <v>2</v>
      </c>
      <c r="E444" s="244" t="s">
        <v>166</v>
      </c>
      <c r="F444" s="244" t="s">
        <v>166</v>
      </c>
    </row>
    <row r="445" spans="1:6">
      <c r="A445" s="413">
        <v>77</v>
      </c>
      <c r="B445" s="36" t="s">
        <v>165</v>
      </c>
      <c r="C445" s="36" t="s">
        <v>625</v>
      </c>
      <c r="D445" s="244">
        <v>2</v>
      </c>
      <c r="E445" s="244" t="s">
        <v>166</v>
      </c>
      <c r="F445" s="244" t="s">
        <v>166</v>
      </c>
    </row>
    <row r="446" spans="1:6">
      <c r="A446" s="413">
        <v>77</v>
      </c>
      <c r="B446" s="36" t="s">
        <v>165</v>
      </c>
      <c r="C446" s="36" t="s">
        <v>626</v>
      </c>
      <c r="D446" s="244">
        <v>2</v>
      </c>
      <c r="E446" s="244" t="s">
        <v>166</v>
      </c>
      <c r="F446" s="244" t="s">
        <v>166</v>
      </c>
    </row>
    <row r="447" spans="1:6">
      <c r="A447" s="413">
        <v>77</v>
      </c>
      <c r="B447" s="36" t="s">
        <v>165</v>
      </c>
      <c r="C447" s="36" t="s">
        <v>627</v>
      </c>
      <c r="D447" s="244">
        <v>1</v>
      </c>
      <c r="E447" s="244" t="s">
        <v>172</v>
      </c>
      <c r="F447" s="244" t="s">
        <v>166</v>
      </c>
    </row>
    <row r="448" spans="1:6">
      <c r="A448" s="413">
        <v>77</v>
      </c>
      <c r="B448" s="36" t="s">
        <v>165</v>
      </c>
      <c r="C448" s="36" t="s">
        <v>628</v>
      </c>
      <c r="D448" s="244">
        <v>1</v>
      </c>
      <c r="E448" s="244" t="s">
        <v>172</v>
      </c>
      <c r="F448" s="244" t="s">
        <v>172</v>
      </c>
    </row>
    <row r="449" spans="1:6">
      <c r="A449" s="413">
        <v>77</v>
      </c>
      <c r="B449" s="36" t="s">
        <v>165</v>
      </c>
      <c r="C449" s="36" t="s">
        <v>629</v>
      </c>
      <c r="D449" s="244">
        <v>1</v>
      </c>
      <c r="E449" s="244" t="s">
        <v>40</v>
      </c>
      <c r="F449" s="244" t="s">
        <v>40</v>
      </c>
    </row>
    <row r="450" spans="1:6">
      <c r="A450" s="413">
        <v>77</v>
      </c>
      <c r="B450" s="36" t="s">
        <v>165</v>
      </c>
      <c r="C450" s="36" t="s">
        <v>630</v>
      </c>
      <c r="D450" s="244">
        <v>2</v>
      </c>
      <c r="E450" s="244" t="s">
        <v>166</v>
      </c>
      <c r="F450" s="244" t="s">
        <v>166</v>
      </c>
    </row>
    <row r="451" spans="1:6">
      <c r="A451" s="413">
        <v>77</v>
      </c>
      <c r="B451" s="36" t="s">
        <v>165</v>
      </c>
      <c r="C451" s="36" t="s">
        <v>631</v>
      </c>
      <c r="D451" s="244">
        <v>2</v>
      </c>
      <c r="E451" s="244" t="s">
        <v>172</v>
      </c>
      <c r="F451" s="244" t="s">
        <v>166</v>
      </c>
    </row>
    <row r="452" spans="1:6">
      <c r="A452" s="413">
        <v>77</v>
      </c>
      <c r="B452" s="36" t="s">
        <v>165</v>
      </c>
      <c r="C452" s="36" t="s">
        <v>632</v>
      </c>
      <c r="D452" s="244">
        <v>2</v>
      </c>
      <c r="E452" s="244" t="s">
        <v>166</v>
      </c>
      <c r="F452" s="244" t="s">
        <v>166</v>
      </c>
    </row>
    <row r="453" spans="1:6">
      <c r="A453" s="413">
        <v>77</v>
      </c>
      <c r="B453" s="36" t="s">
        <v>165</v>
      </c>
      <c r="C453" s="36" t="s">
        <v>633</v>
      </c>
      <c r="D453" s="244">
        <v>1</v>
      </c>
      <c r="E453" s="244" t="s">
        <v>40</v>
      </c>
      <c r="F453" s="244" t="s">
        <v>40</v>
      </c>
    </row>
    <row r="454" spans="1:6">
      <c r="A454" s="413">
        <v>77</v>
      </c>
      <c r="B454" s="36" t="s">
        <v>165</v>
      </c>
      <c r="C454" s="36" t="s">
        <v>634</v>
      </c>
      <c r="D454" s="244">
        <v>2</v>
      </c>
      <c r="E454" s="244" t="s">
        <v>166</v>
      </c>
      <c r="F454" s="244" t="s">
        <v>166</v>
      </c>
    </row>
    <row r="455" spans="1:6">
      <c r="A455" s="413">
        <v>77</v>
      </c>
      <c r="B455" s="36" t="s">
        <v>165</v>
      </c>
      <c r="C455" s="36" t="s">
        <v>635</v>
      </c>
      <c r="D455" s="244">
        <v>1</v>
      </c>
      <c r="E455" s="244" t="s">
        <v>40</v>
      </c>
      <c r="F455" s="244" t="s">
        <v>40</v>
      </c>
    </row>
    <row r="456" spans="1:6">
      <c r="A456" s="413">
        <v>77</v>
      </c>
      <c r="B456" s="36" t="s">
        <v>165</v>
      </c>
      <c r="C456" s="36" t="s">
        <v>636</v>
      </c>
      <c r="D456" s="244">
        <v>2</v>
      </c>
      <c r="E456" s="244" t="s">
        <v>166</v>
      </c>
      <c r="F456" s="244" t="s">
        <v>166</v>
      </c>
    </row>
    <row r="457" spans="1:6">
      <c r="A457" s="413">
        <v>77</v>
      </c>
      <c r="B457" s="36" t="s">
        <v>165</v>
      </c>
      <c r="C457" s="36" t="s">
        <v>637</v>
      </c>
      <c r="D457" s="244">
        <v>2</v>
      </c>
      <c r="E457" s="244" t="s">
        <v>166</v>
      </c>
      <c r="F457" s="244" t="s">
        <v>166</v>
      </c>
    </row>
    <row r="458" spans="1:6">
      <c r="A458" s="413">
        <v>77</v>
      </c>
      <c r="B458" s="36" t="s">
        <v>165</v>
      </c>
      <c r="C458" s="36" t="s">
        <v>638</v>
      </c>
      <c r="D458" s="244">
        <v>2</v>
      </c>
      <c r="E458" s="244" t="s">
        <v>166</v>
      </c>
      <c r="F458" s="244" t="s">
        <v>166</v>
      </c>
    </row>
    <row r="459" spans="1:6">
      <c r="A459" s="413">
        <v>77</v>
      </c>
      <c r="B459" s="36" t="s">
        <v>165</v>
      </c>
      <c r="C459" s="36" t="s">
        <v>639</v>
      </c>
      <c r="D459" s="244">
        <v>1</v>
      </c>
      <c r="E459" s="244" t="s">
        <v>172</v>
      </c>
      <c r="F459" s="244" t="s">
        <v>166</v>
      </c>
    </row>
    <row r="460" spans="1:6">
      <c r="A460" s="413">
        <v>77</v>
      </c>
      <c r="B460" s="36" t="s">
        <v>165</v>
      </c>
      <c r="C460" s="36" t="s">
        <v>640</v>
      </c>
      <c r="D460" s="244">
        <v>1</v>
      </c>
      <c r="E460" s="244" t="s">
        <v>40</v>
      </c>
      <c r="F460" s="244" t="s">
        <v>40</v>
      </c>
    </row>
    <row r="461" spans="1:6">
      <c r="A461" s="413">
        <v>77</v>
      </c>
      <c r="B461" s="36" t="s">
        <v>165</v>
      </c>
      <c r="C461" s="36" t="s">
        <v>641</v>
      </c>
      <c r="D461" s="244">
        <v>2</v>
      </c>
      <c r="E461" s="244" t="s">
        <v>166</v>
      </c>
      <c r="F461" s="244" t="s">
        <v>166</v>
      </c>
    </row>
    <row r="462" spans="1:6">
      <c r="A462" s="413">
        <v>77</v>
      </c>
      <c r="B462" s="36" t="s">
        <v>165</v>
      </c>
      <c r="C462" s="36" t="s">
        <v>642</v>
      </c>
      <c r="D462" s="244">
        <v>1</v>
      </c>
      <c r="E462" s="244" t="s">
        <v>166</v>
      </c>
      <c r="F462" s="244" t="s">
        <v>166</v>
      </c>
    </row>
    <row r="463" spans="1:6">
      <c r="A463" s="413">
        <v>77</v>
      </c>
      <c r="B463" s="36" t="s">
        <v>165</v>
      </c>
      <c r="C463" s="36" t="s">
        <v>643</v>
      </c>
      <c r="D463" s="244">
        <v>2</v>
      </c>
      <c r="E463" s="244" t="s">
        <v>166</v>
      </c>
      <c r="F463" s="244" t="s">
        <v>166</v>
      </c>
    </row>
    <row r="464" spans="1:6">
      <c r="A464" s="413">
        <v>77</v>
      </c>
      <c r="B464" s="36" t="s">
        <v>165</v>
      </c>
      <c r="C464" s="36" t="s">
        <v>644</v>
      </c>
      <c r="D464" s="244">
        <v>1</v>
      </c>
      <c r="E464" s="244" t="s">
        <v>40</v>
      </c>
      <c r="F464" s="244" t="s">
        <v>40</v>
      </c>
    </row>
    <row r="465" spans="1:6">
      <c r="A465" s="413">
        <v>77</v>
      </c>
      <c r="B465" s="36" t="s">
        <v>165</v>
      </c>
      <c r="C465" s="36" t="s">
        <v>645</v>
      </c>
      <c r="D465" s="244">
        <v>2</v>
      </c>
      <c r="E465" s="244" t="s">
        <v>166</v>
      </c>
      <c r="F465" s="244" t="s">
        <v>166</v>
      </c>
    </row>
    <row r="466" spans="1:6">
      <c r="A466" s="413">
        <v>77</v>
      </c>
      <c r="B466" s="36" t="s">
        <v>165</v>
      </c>
      <c r="C466" s="36" t="s">
        <v>646</v>
      </c>
      <c r="D466" s="244">
        <v>2</v>
      </c>
      <c r="E466" s="244" t="s">
        <v>166</v>
      </c>
      <c r="F466" s="244" t="s">
        <v>166</v>
      </c>
    </row>
    <row r="467" spans="1:6">
      <c r="A467" s="413">
        <v>77</v>
      </c>
      <c r="B467" s="36" t="s">
        <v>165</v>
      </c>
      <c r="C467" s="36" t="s">
        <v>647</v>
      </c>
      <c r="D467" s="244">
        <v>2</v>
      </c>
      <c r="E467" s="244" t="s">
        <v>172</v>
      </c>
      <c r="F467" s="244" t="s">
        <v>172</v>
      </c>
    </row>
    <row r="468" spans="1:6">
      <c r="A468" s="413">
        <v>77</v>
      </c>
      <c r="B468" s="36" t="s">
        <v>165</v>
      </c>
      <c r="C468" s="36" t="s">
        <v>648</v>
      </c>
      <c r="D468" s="244">
        <v>2</v>
      </c>
      <c r="E468" s="244" t="s">
        <v>166</v>
      </c>
      <c r="F468" s="244" t="s">
        <v>166</v>
      </c>
    </row>
    <row r="469" spans="1:6">
      <c r="A469" s="413">
        <v>77</v>
      </c>
      <c r="B469" s="36" t="s">
        <v>165</v>
      </c>
      <c r="C469" s="36" t="s">
        <v>649</v>
      </c>
      <c r="D469" s="244">
        <v>2</v>
      </c>
      <c r="E469" s="244" t="s">
        <v>166</v>
      </c>
      <c r="F469" s="244" t="s">
        <v>166</v>
      </c>
    </row>
    <row r="470" spans="1:6">
      <c r="A470" s="413">
        <v>77</v>
      </c>
      <c r="B470" s="36" t="s">
        <v>165</v>
      </c>
      <c r="C470" s="36" t="s">
        <v>650</v>
      </c>
      <c r="D470" s="244">
        <v>2</v>
      </c>
      <c r="E470" s="244" t="s">
        <v>166</v>
      </c>
      <c r="F470" s="244" t="s">
        <v>166</v>
      </c>
    </row>
    <row r="471" spans="1:6">
      <c r="A471" s="413">
        <v>77</v>
      </c>
      <c r="B471" s="36" t="s">
        <v>165</v>
      </c>
      <c r="C471" s="36" t="s">
        <v>651</v>
      </c>
      <c r="D471" s="244">
        <v>2</v>
      </c>
      <c r="E471" s="244" t="s">
        <v>166</v>
      </c>
      <c r="F471" s="244" t="s">
        <v>166</v>
      </c>
    </row>
    <row r="472" spans="1:6">
      <c r="A472" s="413">
        <v>77</v>
      </c>
      <c r="B472" s="36" t="s">
        <v>165</v>
      </c>
      <c r="C472" s="36" t="s">
        <v>652</v>
      </c>
      <c r="D472" s="244">
        <v>1</v>
      </c>
      <c r="E472" s="244" t="s">
        <v>40</v>
      </c>
      <c r="F472" s="244" t="s">
        <v>40</v>
      </c>
    </row>
    <row r="473" spans="1:6">
      <c r="A473" s="413">
        <v>77</v>
      </c>
      <c r="B473" s="36" t="s">
        <v>165</v>
      </c>
      <c r="C473" s="36" t="s">
        <v>653</v>
      </c>
      <c r="D473" s="244">
        <v>2</v>
      </c>
      <c r="E473" s="244" t="s">
        <v>166</v>
      </c>
      <c r="F473" s="244" t="s">
        <v>166</v>
      </c>
    </row>
    <row r="474" spans="1:6">
      <c r="A474" s="413">
        <v>77</v>
      </c>
      <c r="B474" s="36" t="s">
        <v>165</v>
      </c>
      <c r="C474" s="36" t="s">
        <v>654</v>
      </c>
      <c r="D474" s="244">
        <v>2</v>
      </c>
      <c r="E474" s="244" t="s">
        <v>166</v>
      </c>
      <c r="F474" s="244" t="s">
        <v>166</v>
      </c>
    </row>
    <row r="475" spans="1:6">
      <c r="A475" s="413">
        <v>77</v>
      </c>
      <c r="B475" s="36" t="s">
        <v>165</v>
      </c>
      <c r="C475" s="36" t="s">
        <v>655</v>
      </c>
      <c r="D475" s="244">
        <v>2</v>
      </c>
      <c r="E475" s="244" t="s">
        <v>166</v>
      </c>
      <c r="F475" s="244" t="s">
        <v>166</v>
      </c>
    </row>
    <row r="476" spans="1:6">
      <c r="A476" s="413">
        <v>77</v>
      </c>
      <c r="B476" s="36" t="s">
        <v>165</v>
      </c>
      <c r="C476" s="36" t="s">
        <v>1475</v>
      </c>
      <c r="D476" s="244">
        <v>2</v>
      </c>
      <c r="E476" s="244" t="s">
        <v>166</v>
      </c>
      <c r="F476" s="244" t="s">
        <v>166</v>
      </c>
    </row>
    <row r="477" spans="1:6">
      <c r="A477" s="413">
        <v>77</v>
      </c>
      <c r="B477" s="36" t="s">
        <v>165</v>
      </c>
      <c r="C477" s="36" t="s">
        <v>656</v>
      </c>
      <c r="D477" s="244">
        <v>2</v>
      </c>
      <c r="E477" s="244" t="s">
        <v>172</v>
      </c>
      <c r="F477" s="244" t="s">
        <v>172</v>
      </c>
    </row>
    <row r="478" spans="1:6">
      <c r="A478" s="413">
        <v>77</v>
      </c>
      <c r="B478" s="36" t="s">
        <v>165</v>
      </c>
      <c r="C478" s="36" t="s">
        <v>657</v>
      </c>
      <c r="D478" s="244">
        <v>1</v>
      </c>
      <c r="E478" s="244" t="s">
        <v>40</v>
      </c>
      <c r="F478" s="244" t="s">
        <v>40</v>
      </c>
    </row>
    <row r="479" spans="1:6">
      <c r="A479" s="413">
        <v>77</v>
      </c>
      <c r="B479" s="36" t="s">
        <v>165</v>
      </c>
      <c r="C479" s="36" t="s">
        <v>658</v>
      </c>
      <c r="D479" s="244">
        <v>2</v>
      </c>
      <c r="E479" s="244" t="s">
        <v>166</v>
      </c>
      <c r="F479" s="244" t="s">
        <v>166</v>
      </c>
    </row>
    <row r="480" spans="1:6">
      <c r="A480" s="413">
        <v>77</v>
      </c>
      <c r="B480" s="36" t="s">
        <v>165</v>
      </c>
      <c r="C480" s="36" t="s">
        <v>659</v>
      </c>
      <c r="D480" s="244">
        <v>1</v>
      </c>
      <c r="E480" s="244" t="s">
        <v>172</v>
      </c>
      <c r="F480" s="244" t="s">
        <v>166</v>
      </c>
    </row>
    <row r="481" spans="1:6">
      <c r="A481" s="413">
        <v>77</v>
      </c>
      <c r="B481" s="36" t="s">
        <v>165</v>
      </c>
      <c r="C481" s="36" t="s">
        <v>660</v>
      </c>
      <c r="D481" s="244">
        <v>2</v>
      </c>
      <c r="E481" s="244" t="s">
        <v>166</v>
      </c>
      <c r="F481" s="244" t="s">
        <v>166</v>
      </c>
    </row>
    <row r="482" spans="1:6">
      <c r="A482" s="413">
        <v>77</v>
      </c>
      <c r="B482" s="36" t="s">
        <v>165</v>
      </c>
      <c r="C482" s="36" t="s">
        <v>661</v>
      </c>
      <c r="D482" s="244">
        <v>2</v>
      </c>
      <c r="E482" s="244" t="s">
        <v>166</v>
      </c>
      <c r="F482" s="244" t="s">
        <v>166</v>
      </c>
    </row>
    <row r="483" spans="1:6">
      <c r="A483" s="413">
        <v>77</v>
      </c>
      <c r="B483" s="36" t="s">
        <v>165</v>
      </c>
      <c r="C483" s="36" t="s">
        <v>662</v>
      </c>
      <c r="D483" s="244">
        <v>2</v>
      </c>
      <c r="E483" s="244" t="s">
        <v>166</v>
      </c>
      <c r="F483" s="244" t="s">
        <v>166</v>
      </c>
    </row>
    <row r="484" spans="1:6">
      <c r="A484" s="413">
        <v>77</v>
      </c>
      <c r="B484" s="36" t="s">
        <v>165</v>
      </c>
      <c r="C484" s="36" t="s">
        <v>663</v>
      </c>
      <c r="D484" s="244">
        <v>2</v>
      </c>
      <c r="E484" s="244" t="s">
        <v>166</v>
      </c>
      <c r="F484" s="244" t="s">
        <v>166</v>
      </c>
    </row>
    <row r="485" spans="1:6">
      <c r="A485" s="413">
        <v>77</v>
      </c>
      <c r="B485" s="36" t="s">
        <v>165</v>
      </c>
      <c r="C485" s="36" t="s">
        <v>664</v>
      </c>
      <c r="D485" s="244">
        <v>2</v>
      </c>
      <c r="E485" s="244" t="s">
        <v>166</v>
      </c>
      <c r="F485" s="244" t="s">
        <v>166</v>
      </c>
    </row>
    <row r="486" spans="1:6">
      <c r="A486" s="413">
        <v>77</v>
      </c>
      <c r="B486" s="36" t="s">
        <v>165</v>
      </c>
      <c r="C486" s="36" t="s">
        <v>665</v>
      </c>
      <c r="D486" s="244">
        <v>2</v>
      </c>
      <c r="E486" s="244" t="s">
        <v>166</v>
      </c>
      <c r="F486" s="244" t="s">
        <v>166</v>
      </c>
    </row>
    <row r="487" spans="1:6">
      <c r="A487" s="413">
        <v>77</v>
      </c>
      <c r="B487" s="36" t="s">
        <v>165</v>
      </c>
      <c r="C487" s="36" t="s">
        <v>666</v>
      </c>
      <c r="D487" s="244">
        <v>1</v>
      </c>
      <c r="E487" s="244" t="s">
        <v>172</v>
      </c>
      <c r="F487" s="244" t="s">
        <v>166</v>
      </c>
    </row>
    <row r="488" spans="1:6">
      <c r="A488" s="413">
        <v>77</v>
      </c>
      <c r="B488" s="36" t="s">
        <v>165</v>
      </c>
      <c r="C488" s="36" t="s">
        <v>667</v>
      </c>
      <c r="D488" s="244">
        <v>2</v>
      </c>
      <c r="E488" s="244" t="s">
        <v>166</v>
      </c>
      <c r="F488" s="244" t="s">
        <v>166</v>
      </c>
    </row>
    <row r="489" spans="1:6">
      <c r="A489" s="413">
        <v>77</v>
      </c>
      <c r="B489" s="36" t="s">
        <v>165</v>
      </c>
      <c r="C489" s="36" t="s">
        <v>668</v>
      </c>
      <c r="D489" s="244">
        <v>1</v>
      </c>
      <c r="E489" s="244" t="s">
        <v>172</v>
      </c>
      <c r="F489" s="244" t="s">
        <v>166</v>
      </c>
    </row>
    <row r="490" spans="1:6">
      <c r="A490" s="413">
        <v>77</v>
      </c>
      <c r="B490" s="36" t="s">
        <v>165</v>
      </c>
      <c r="C490" s="36" t="s">
        <v>669</v>
      </c>
      <c r="D490" s="244">
        <v>1</v>
      </c>
      <c r="E490" s="244" t="s">
        <v>172</v>
      </c>
      <c r="F490" s="244" t="s">
        <v>166</v>
      </c>
    </row>
    <row r="491" spans="1:6">
      <c r="A491" s="413">
        <v>77</v>
      </c>
      <c r="B491" s="36" t="s">
        <v>165</v>
      </c>
      <c r="C491" s="36" t="s">
        <v>670</v>
      </c>
      <c r="D491" s="244">
        <v>2</v>
      </c>
      <c r="E491" s="244" t="s">
        <v>166</v>
      </c>
      <c r="F491" s="244" t="s">
        <v>166</v>
      </c>
    </row>
    <row r="492" spans="1:6">
      <c r="A492" s="413">
        <v>77</v>
      </c>
      <c r="B492" s="36" t="s">
        <v>165</v>
      </c>
      <c r="C492" s="36" t="s">
        <v>671</v>
      </c>
      <c r="D492" s="244">
        <v>1</v>
      </c>
      <c r="E492" s="244" t="s">
        <v>40</v>
      </c>
      <c r="F492" s="244" t="s">
        <v>40</v>
      </c>
    </row>
    <row r="493" spans="1:6">
      <c r="A493" s="413">
        <v>77</v>
      </c>
      <c r="B493" s="36" t="s">
        <v>165</v>
      </c>
      <c r="C493" s="36" t="s">
        <v>672</v>
      </c>
      <c r="D493" s="244">
        <v>1</v>
      </c>
      <c r="E493" s="244" t="s">
        <v>40</v>
      </c>
      <c r="F493" s="244" t="s">
        <v>40</v>
      </c>
    </row>
    <row r="494" spans="1:6">
      <c r="A494" s="413">
        <v>77</v>
      </c>
      <c r="B494" s="36" t="s">
        <v>165</v>
      </c>
      <c r="C494" s="36" t="s">
        <v>673</v>
      </c>
      <c r="D494" s="244">
        <v>1</v>
      </c>
      <c r="E494" s="244" t="s">
        <v>166</v>
      </c>
      <c r="F494" s="244" t="s">
        <v>166</v>
      </c>
    </row>
    <row r="495" spans="1:6">
      <c r="A495" s="413">
        <v>77</v>
      </c>
      <c r="B495" s="36" t="s">
        <v>165</v>
      </c>
      <c r="C495" s="36" t="s">
        <v>674</v>
      </c>
      <c r="D495" s="244">
        <v>2</v>
      </c>
      <c r="E495" s="244" t="s">
        <v>166</v>
      </c>
      <c r="F495" s="244" t="s">
        <v>166</v>
      </c>
    </row>
    <row r="496" spans="1:6">
      <c r="A496" s="413">
        <v>77</v>
      </c>
      <c r="B496" s="36" t="s">
        <v>165</v>
      </c>
      <c r="C496" s="36" t="s">
        <v>675</v>
      </c>
      <c r="D496" s="244">
        <v>1</v>
      </c>
      <c r="E496" s="244" t="s">
        <v>172</v>
      </c>
      <c r="F496" s="244" t="s">
        <v>172</v>
      </c>
    </row>
    <row r="497" spans="1:6">
      <c r="A497" s="413">
        <v>77</v>
      </c>
      <c r="B497" s="36" t="s">
        <v>165</v>
      </c>
      <c r="C497" s="36" t="s">
        <v>676</v>
      </c>
      <c r="D497" s="244">
        <v>1</v>
      </c>
      <c r="E497" s="244" t="s">
        <v>172</v>
      </c>
      <c r="F497" s="244" t="s">
        <v>172</v>
      </c>
    </row>
    <row r="498" spans="1:6">
      <c r="A498" s="413">
        <v>77</v>
      </c>
      <c r="B498" s="36" t="s">
        <v>165</v>
      </c>
      <c r="C498" s="36" t="s">
        <v>677</v>
      </c>
      <c r="D498" s="244">
        <v>2</v>
      </c>
      <c r="E498" s="244" t="s">
        <v>166</v>
      </c>
      <c r="F498" s="244" t="s">
        <v>166</v>
      </c>
    </row>
    <row r="499" spans="1:6">
      <c r="A499" s="413">
        <v>77</v>
      </c>
      <c r="B499" s="36" t="s">
        <v>165</v>
      </c>
      <c r="C499" s="36" t="s">
        <v>678</v>
      </c>
      <c r="D499" s="244">
        <v>2</v>
      </c>
      <c r="E499" s="244" t="s">
        <v>166</v>
      </c>
      <c r="F499" s="244" t="s">
        <v>166</v>
      </c>
    </row>
    <row r="500" spans="1:6">
      <c r="A500" s="413">
        <v>77</v>
      </c>
      <c r="B500" s="36" t="s">
        <v>165</v>
      </c>
      <c r="C500" s="36" t="s">
        <v>679</v>
      </c>
      <c r="D500" s="244">
        <v>1</v>
      </c>
      <c r="E500" s="244" t="s">
        <v>40</v>
      </c>
      <c r="F500" s="244" t="s">
        <v>40</v>
      </c>
    </row>
    <row r="501" spans="1:6">
      <c r="A501" s="413">
        <v>77</v>
      </c>
      <c r="B501" s="36" t="s">
        <v>165</v>
      </c>
      <c r="C501" s="36" t="s">
        <v>680</v>
      </c>
      <c r="D501" s="244">
        <v>2</v>
      </c>
      <c r="E501" s="244" t="s">
        <v>166</v>
      </c>
      <c r="F501" s="244" t="s">
        <v>166</v>
      </c>
    </row>
    <row r="502" spans="1:6">
      <c r="A502" s="413">
        <v>77</v>
      </c>
      <c r="B502" s="36" t="s">
        <v>165</v>
      </c>
      <c r="C502" s="36" t="s">
        <v>681</v>
      </c>
      <c r="D502" s="244">
        <v>2</v>
      </c>
      <c r="E502" s="244" t="s">
        <v>166</v>
      </c>
      <c r="F502" s="244" t="s">
        <v>166</v>
      </c>
    </row>
    <row r="503" spans="1:6">
      <c r="A503" s="413">
        <v>77</v>
      </c>
      <c r="B503" s="36" t="s">
        <v>165</v>
      </c>
      <c r="C503" s="36" t="s">
        <v>682</v>
      </c>
      <c r="D503" s="244">
        <v>2</v>
      </c>
      <c r="E503" s="244" t="s">
        <v>166</v>
      </c>
      <c r="F503" s="244" t="s">
        <v>166</v>
      </c>
    </row>
    <row r="504" spans="1:6">
      <c r="A504" s="413">
        <v>77</v>
      </c>
      <c r="B504" s="36" t="s">
        <v>165</v>
      </c>
      <c r="C504" s="36" t="s">
        <v>683</v>
      </c>
      <c r="D504" s="244">
        <v>1</v>
      </c>
      <c r="E504" s="244" t="s">
        <v>166</v>
      </c>
      <c r="F504" s="244" t="s">
        <v>166</v>
      </c>
    </row>
    <row r="505" spans="1:6">
      <c r="A505" s="413">
        <v>77</v>
      </c>
      <c r="B505" s="36" t="s">
        <v>165</v>
      </c>
      <c r="C505" s="36" t="s">
        <v>684</v>
      </c>
      <c r="D505" s="244">
        <v>2</v>
      </c>
      <c r="E505" s="244" t="s">
        <v>166</v>
      </c>
      <c r="F505" s="244" t="s">
        <v>166</v>
      </c>
    </row>
    <row r="506" spans="1:6">
      <c r="A506" s="413">
        <v>77</v>
      </c>
      <c r="B506" s="36" t="s">
        <v>165</v>
      </c>
      <c r="C506" s="36" t="s">
        <v>685</v>
      </c>
      <c r="D506" s="244">
        <v>2</v>
      </c>
      <c r="E506" s="244" t="s">
        <v>166</v>
      </c>
      <c r="F506" s="244" t="s">
        <v>166</v>
      </c>
    </row>
    <row r="507" spans="1:6">
      <c r="A507" s="413">
        <v>77</v>
      </c>
      <c r="B507" s="36" t="s">
        <v>165</v>
      </c>
      <c r="C507" s="36" t="s">
        <v>686</v>
      </c>
      <c r="D507" s="244">
        <v>1</v>
      </c>
      <c r="E507" s="244" t="s">
        <v>172</v>
      </c>
      <c r="F507" s="244" t="s">
        <v>172</v>
      </c>
    </row>
    <row r="508" spans="1:6">
      <c r="A508" s="413">
        <v>77</v>
      </c>
      <c r="B508" s="36" t="s">
        <v>165</v>
      </c>
      <c r="C508" s="36" t="s">
        <v>687</v>
      </c>
      <c r="D508" s="244">
        <v>1</v>
      </c>
      <c r="E508" s="244" t="s">
        <v>40</v>
      </c>
      <c r="F508" s="244" t="s">
        <v>40</v>
      </c>
    </row>
    <row r="509" spans="1:6">
      <c r="A509" s="413">
        <v>77</v>
      </c>
      <c r="B509" s="36" t="s">
        <v>165</v>
      </c>
      <c r="C509" s="36" t="s">
        <v>688</v>
      </c>
      <c r="D509" s="244">
        <v>2</v>
      </c>
      <c r="E509" s="244" t="s">
        <v>166</v>
      </c>
      <c r="F509" s="244" t="s">
        <v>166</v>
      </c>
    </row>
    <row r="510" spans="1:6">
      <c r="A510" s="413">
        <v>77</v>
      </c>
      <c r="B510" s="36" t="s">
        <v>165</v>
      </c>
      <c r="C510" s="36" t="s">
        <v>689</v>
      </c>
      <c r="D510" s="244">
        <v>2</v>
      </c>
      <c r="E510" s="244" t="s">
        <v>166</v>
      </c>
      <c r="F510" s="244" t="s">
        <v>166</v>
      </c>
    </row>
    <row r="511" spans="1:6">
      <c r="A511" s="413">
        <v>77</v>
      </c>
      <c r="B511" s="36" t="s">
        <v>165</v>
      </c>
      <c r="C511" s="36" t="s">
        <v>690</v>
      </c>
      <c r="D511" s="244">
        <v>2</v>
      </c>
      <c r="E511" s="244" t="s">
        <v>166</v>
      </c>
      <c r="F511" s="244" t="s">
        <v>166</v>
      </c>
    </row>
    <row r="512" spans="1:6">
      <c r="A512" s="413">
        <v>77</v>
      </c>
      <c r="B512" s="36" t="s">
        <v>165</v>
      </c>
      <c r="C512" s="36" t="s">
        <v>691</v>
      </c>
      <c r="D512" s="244">
        <v>1</v>
      </c>
      <c r="E512" s="244" t="s">
        <v>40</v>
      </c>
      <c r="F512" s="244" t="s">
        <v>40</v>
      </c>
    </row>
    <row r="513" spans="1:6">
      <c r="A513" s="413">
        <v>77</v>
      </c>
      <c r="B513" s="36" t="s">
        <v>165</v>
      </c>
      <c r="C513" s="36" t="s">
        <v>692</v>
      </c>
      <c r="D513" s="244">
        <v>2</v>
      </c>
      <c r="E513" s="244" t="s">
        <v>166</v>
      </c>
      <c r="F513" s="244" t="s">
        <v>166</v>
      </c>
    </row>
    <row r="514" spans="1:6">
      <c r="A514" s="413">
        <v>78</v>
      </c>
      <c r="B514" s="36" t="s">
        <v>693</v>
      </c>
      <c r="C514" s="36" t="s">
        <v>694</v>
      </c>
      <c r="D514" s="244">
        <v>2</v>
      </c>
      <c r="E514" s="244" t="s">
        <v>172</v>
      </c>
      <c r="F514" s="244" t="s">
        <v>166</v>
      </c>
    </row>
    <row r="515" spans="1:6">
      <c r="A515" s="413">
        <v>78</v>
      </c>
      <c r="B515" s="36" t="s">
        <v>693</v>
      </c>
      <c r="C515" s="36" t="s">
        <v>695</v>
      </c>
      <c r="D515" s="244">
        <v>1</v>
      </c>
      <c r="E515" s="244" t="s">
        <v>40</v>
      </c>
      <c r="F515" s="244" t="s">
        <v>40</v>
      </c>
    </row>
    <row r="516" spans="1:6">
      <c r="A516" s="413">
        <v>78</v>
      </c>
      <c r="B516" s="36" t="s">
        <v>693</v>
      </c>
      <c r="C516" s="36" t="s">
        <v>696</v>
      </c>
      <c r="D516" s="244">
        <v>2</v>
      </c>
      <c r="E516" s="244" t="s">
        <v>172</v>
      </c>
      <c r="F516" s="244" t="s">
        <v>166</v>
      </c>
    </row>
    <row r="517" spans="1:6">
      <c r="A517" s="413">
        <v>78</v>
      </c>
      <c r="B517" s="36" t="s">
        <v>693</v>
      </c>
      <c r="C517" s="36" t="s">
        <v>697</v>
      </c>
      <c r="D517" s="244">
        <v>1</v>
      </c>
      <c r="E517" s="244" t="s">
        <v>163</v>
      </c>
      <c r="F517" s="244" t="s">
        <v>172</v>
      </c>
    </row>
    <row r="518" spans="1:6">
      <c r="A518" s="413">
        <v>78</v>
      </c>
      <c r="B518" s="36" t="s">
        <v>693</v>
      </c>
      <c r="C518" s="36" t="s">
        <v>698</v>
      </c>
      <c r="D518" s="244">
        <v>2</v>
      </c>
      <c r="E518" s="244" t="s">
        <v>166</v>
      </c>
      <c r="F518" s="244" t="s">
        <v>166</v>
      </c>
    </row>
    <row r="519" spans="1:6">
      <c r="A519" s="413">
        <v>78</v>
      </c>
      <c r="B519" s="36" t="s">
        <v>693</v>
      </c>
      <c r="C519" s="36" t="s">
        <v>699</v>
      </c>
      <c r="D519" s="244">
        <v>1</v>
      </c>
      <c r="E519" s="244" t="s">
        <v>172</v>
      </c>
      <c r="F519" s="244" t="s">
        <v>172</v>
      </c>
    </row>
    <row r="520" spans="1:6">
      <c r="A520" s="413">
        <v>78</v>
      </c>
      <c r="B520" s="36" t="s">
        <v>693</v>
      </c>
      <c r="C520" s="36" t="s">
        <v>700</v>
      </c>
      <c r="D520" s="244">
        <v>1</v>
      </c>
      <c r="E520" s="244" t="s">
        <v>172</v>
      </c>
      <c r="F520" s="244" t="s">
        <v>166</v>
      </c>
    </row>
    <row r="521" spans="1:6">
      <c r="A521" s="413">
        <v>78</v>
      </c>
      <c r="B521" s="36" t="s">
        <v>693</v>
      </c>
      <c r="C521" s="36" t="s">
        <v>701</v>
      </c>
      <c r="D521" s="244">
        <v>1</v>
      </c>
      <c r="E521" s="244" t="s">
        <v>40</v>
      </c>
      <c r="F521" s="244" t="s">
        <v>40</v>
      </c>
    </row>
    <row r="522" spans="1:6">
      <c r="A522" s="413">
        <v>78</v>
      </c>
      <c r="B522" s="36" t="s">
        <v>693</v>
      </c>
      <c r="C522" s="36" t="s">
        <v>702</v>
      </c>
      <c r="D522" s="244">
        <v>2</v>
      </c>
      <c r="E522" s="244" t="s">
        <v>172</v>
      </c>
      <c r="F522" s="244" t="s">
        <v>166</v>
      </c>
    </row>
    <row r="523" spans="1:6">
      <c r="A523" s="413">
        <v>78</v>
      </c>
      <c r="B523" s="36" t="s">
        <v>693</v>
      </c>
      <c r="C523" s="36" t="s">
        <v>703</v>
      </c>
      <c r="D523" s="244">
        <v>1</v>
      </c>
      <c r="E523" s="244" t="s">
        <v>40</v>
      </c>
      <c r="F523" s="244" t="s">
        <v>40</v>
      </c>
    </row>
    <row r="524" spans="1:6">
      <c r="A524" s="413">
        <v>78</v>
      </c>
      <c r="B524" s="36" t="s">
        <v>693</v>
      </c>
      <c r="C524" s="36" t="s">
        <v>704</v>
      </c>
      <c r="D524" s="244">
        <v>1</v>
      </c>
      <c r="E524" s="244" t="s">
        <v>172</v>
      </c>
      <c r="F524" s="244" t="s">
        <v>172</v>
      </c>
    </row>
    <row r="525" spans="1:6">
      <c r="A525" s="413">
        <v>78</v>
      </c>
      <c r="B525" s="36" t="s">
        <v>693</v>
      </c>
      <c r="C525" s="36" t="s">
        <v>705</v>
      </c>
      <c r="D525" s="244">
        <v>1</v>
      </c>
      <c r="E525" s="244" t="s">
        <v>40</v>
      </c>
      <c r="F525" s="244" t="s">
        <v>40</v>
      </c>
    </row>
    <row r="526" spans="1:6">
      <c r="A526" s="413">
        <v>78</v>
      </c>
      <c r="B526" s="36" t="s">
        <v>693</v>
      </c>
      <c r="C526" s="36" t="s">
        <v>706</v>
      </c>
      <c r="D526" s="244">
        <v>1</v>
      </c>
      <c r="E526" s="244" t="s">
        <v>40</v>
      </c>
      <c r="F526" s="244" t="s">
        <v>40</v>
      </c>
    </row>
    <row r="527" spans="1:6">
      <c r="A527" s="413">
        <v>78</v>
      </c>
      <c r="B527" s="36" t="s">
        <v>693</v>
      </c>
      <c r="C527" s="36" t="s">
        <v>707</v>
      </c>
      <c r="D527" s="244">
        <v>1</v>
      </c>
      <c r="E527" s="244" t="s">
        <v>172</v>
      </c>
      <c r="F527" s="244" t="s">
        <v>166</v>
      </c>
    </row>
    <row r="528" spans="1:6">
      <c r="A528" s="413">
        <v>78</v>
      </c>
      <c r="B528" s="36" t="s">
        <v>693</v>
      </c>
      <c r="C528" s="36" t="s">
        <v>708</v>
      </c>
      <c r="D528" s="244">
        <v>1</v>
      </c>
      <c r="E528" s="244" t="s">
        <v>172</v>
      </c>
      <c r="F528" s="244" t="s">
        <v>166</v>
      </c>
    </row>
    <row r="529" spans="1:6">
      <c r="A529" s="413">
        <v>78</v>
      </c>
      <c r="B529" s="36" t="s">
        <v>693</v>
      </c>
      <c r="C529" s="36" t="s">
        <v>709</v>
      </c>
      <c r="D529" s="244">
        <v>1</v>
      </c>
      <c r="E529" s="244" t="s">
        <v>163</v>
      </c>
      <c r="F529" s="244" t="s">
        <v>172</v>
      </c>
    </row>
    <row r="530" spans="1:6">
      <c r="A530" s="413">
        <v>78</v>
      </c>
      <c r="B530" s="36" t="s">
        <v>693</v>
      </c>
      <c r="C530" s="36" t="s">
        <v>710</v>
      </c>
      <c r="D530" s="244">
        <v>2</v>
      </c>
      <c r="E530" s="244" t="s">
        <v>172</v>
      </c>
      <c r="F530" s="244" t="s">
        <v>166</v>
      </c>
    </row>
    <row r="531" spans="1:6">
      <c r="A531" s="413">
        <v>78</v>
      </c>
      <c r="B531" s="36" t="s">
        <v>693</v>
      </c>
      <c r="C531" s="36" t="s">
        <v>711</v>
      </c>
      <c r="D531" s="244">
        <v>1</v>
      </c>
      <c r="E531" s="244" t="s">
        <v>172</v>
      </c>
      <c r="F531" s="244" t="s">
        <v>172</v>
      </c>
    </row>
    <row r="532" spans="1:6">
      <c r="A532" s="413">
        <v>78</v>
      </c>
      <c r="B532" s="36" t="s">
        <v>693</v>
      </c>
      <c r="C532" s="36" t="s">
        <v>712</v>
      </c>
      <c r="D532" s="244">
        <v>1</v>
      </c>
      <c r="E532" s="244" t="s">
        <v>40</v>
      </c>
      <c r="F532" s="244" t="s">
        <v>40</v>
      </c>
    </row>
    <row r="533" spans="1:6">
      <c r="A533" s="413">
        <v>78</v>
      </c>
      <c r="B533" s="36" t="s">
        <v>693</v>
      </c>
      <c r="C533" s="36" t="s">
        <v>713</v>
      </c>
      <c r="D533" s="244">
        <v>2</v>
      </c>
      <c r="E533" s="244" t="s">
        <v>172</v>
      </c>
      <c r="F533" s="244" t="s">
        <v>166</v>
      </c>
    </row>
    <row r="534" spans="1:6">
      <c r="A534" s="413">
        <v>78</v>
      </c>
      <c r="B534" s="36" t="s">
        <v>693</v>
      </c>
      <c r="C534" s="36" t="s">
        <v>714</v>
      </c>
      <c r="D534" s="244">
        <v>2</v>
      </c>
      <c r="E534" s="244" t="s">
        <v>172</v>
      </c>
      <c r="F534" s="244" t="s">
        <v>172</v>
      </c>
    </row>
    <row r="535" spans="1:6">
      <c r="A535" s="413">
        <v>78</v>
      </c>
      <c r="B535" s="36" t="s">
        <v>693</v>
      </c>
      <c r="C535" s="36" t="s">
        <v>715</v>
      </c>
      <c r="D535" s="244">
        <v>1</v>
      </c>
      <c r="E535" s="244" t="s">
        <v>40</v>
      </c>
      <c r="F535" s="244" t="s">
        <v>172</v>
      </c>
    </row>
    <row r="536" spans="1:6">
      <c r="A536" s="413">
        <v>78</v>
      </c>
      <c r="B536" s="36" t="s">
        <v>693</v>
      </c>
      <c r="C536" s="36" t="s">
        <v>716</v>
      </c>
      <c r="D536" s="244">
        <v>2</v>
      </c>
      <c r="E536" s="244" t="s">
        <v>166</v>
      </c>
      <c r="F536" s="244" t="s">
        <v>166</v>
      </c>
    </row>
    <row r="537" spans="1:6">
      <c r="A537" s="413">
        <v>78</v>
      </c>
      <c r="B537" s="36" t="s">
        <v>693</v>
      </c>
      <c r="C537" s="36" t="s">
        <v>717</v>
      </c>
      <c r="D537" s="244">
        <v>1</v>
      </c>
      <c r="E537" s="244" t="s">
        <v>172</v>
      </c>
      <c r="F537" s="244" t="s">
        <v>166</v>
      </c>
    </row>
    <row r="538" spans="1:6">
      <c r="A538" s="413">
        <v>78</v>
      </c>
      <c r="B538" s="36" t="s">
        <v>693</v>
      </c>
      <c r="C538" s="36" t="s">
        <v>718</v>
      </c>
      <c r="D538" s="244">
        <v>2</v>
      </c>
      <c r="E538" s="244" t="s">
        <v>166</v>
      </c>
      <c r="F538" s="244" t="s">
        <v>166</v>
      </c>
    </row>
    <row r="539" spans="1:6">
      <c r="A539" s="413">
        <v>78</v>
      </c>
      <c r="B539" s="36" t="s">
        <v>693</v>
      </c>
      <c r="C539" s="36" t="s">
        <v>719</v>
      </c>
      <c r="D539" s="244">
        <v>2</v>
      </c>
      <c r="E539" s="244" t="s">
        <v>166</v>
      </c>
      <c r="F539" s="244" t="s">
        <v>166</v>
      </c>
    </row>
    <row r="540" spans="1:6">
      <c r="A540" s="413">
        <v>78</v>
      </c>
      <c r="B540" s="36" t="s">
        <v>693</v>
      </c>
      <c r="C540" s="36" t="s">
        <v>720</v>
      </c>
      <c r="D540" s="244">
        <v>1</v>
      </c>
      <c r="E540" s="244" t="s">
        <v>40</v>
      </c>
      <c r="F540" s="244" t="s">
        <v>40</v>
      </c>
    </row>
    <row r="541" spans="1:6">
      <c r="A541" s="413">
        <v>78</v>
      </c>
      <c r="B541" s="36" t="s">
        <v>693</v>
      </c>
      <c r="C541" s="36" t="s">
        <v>721</v>
      </c>
      <c r="D541" s="244">
        <v>2</v>
      </c>
      <c r="E541" s="244" t="s">
        <v>166</v>
      </c>
      <c r="F541" s="244" t="s">
        <v>166</v>
      </c>
    </row>
    <row r="542" spans="1:6">
      <c r="A542" s="413">
        <v>78</v>
      </c>
      <c r="B542" s="36" t="s">
        <v>693</v>
      </c>
      <c r="C542" s="36" t="s">
        <v>1476</v>
      </c>
      <c r="D542" s="244">
        <v>2</v>
      </c>
      <c r="E542" s="244" t="s">
        <v>166</v>
      </c>
      <c r="F542" s="244" t="s">
        <v>166</v>
      </c>
    </row>
    <row r="543" spans="1:6">
      <c r="A543" s="413">
        <v>78</v>
      </c>
      <c r="B543" s="36" t="s">
        <v>693</v>
      </c>
      <c r="C543" s="36" t="s">
        <v>722</v>
      </c>
      <c r="D543" s="244">
        <v>2</v>
      </c>
      <c r="E543" s="244" t="s">
        <v>172</v>
      </c>
      <c r="F543" s="244" t="s">
        <v>172</v>
      </c>
    </row>
    <row r="544" spans="1:6">
      <c r="A544" s="413">
        <v>78</v>
      </c>
      <c r="B544" s="36" t="s">
        <v>693</v>
      </c>
      <c r="C544" s="36" t="s">
        <v>723</v>
      </c>
      <c r="D544" s="244">
        <v>1</v>
      </c>
      <c r="E544" s="244" t="s">
        <v>172</v>
      </c>
      <c r="F544" s="244" t="s">
        <v>166</v>
      </c>
    </row>
    <row r="545" spans="1:6">
      <c r="A545" s="413">
        <v>78</v>
      </c>
      <c r="B545" s="36" t="s">
        <v>693</v>
      </c>
      <c r="C545" s="36" t="s">
        <v>724</v>
      </c>
      <c r="D545" s="244">
        <v>1</v>
      </c>
      <c r="E545" s="244" t="s">
        <v>172</v>
      </c>
      <c r="F545" s="244" t="s">
        <v>166</v>
      </c>
    </row>
    <row r="546" spans="1:6">
      <c r="A546" s="413">
        <v>78</v>
      </c>
      <c r="B546" s="36" t="s">
        <v>693</v>
      </c>
      <c r="C546" s="36" t="s">
        <v>725</v>
      </c>
      <c r="D546" s="244">
        <v>2</v>
      </c>
      <c r="E546" s="244" t="s">
        <v>172</v>
      </c>
      <c r="F546" s="244" t="s">
        <v>172</v>
      </c>
    </row>
    <row r="547" spans="1:6">
      <c r="A547" s="413">
        <v>78</v>
      </c>
      <c r="B547" s="36" t="s">
        <v>693</v>
      </c>
      <c r="C547" s="36" t="s">
        <v>726</v>
      </c>
      <c r="D547" s="244">
        <v>1</v>
      </c>
      <c r="E547" s="244" t="s">
        <v>172</v>
      </c>
      <c r="F547" s="244" t="s">
        <v>172</v>
      </c>
    </row>
    <row r="548" spans="1:6">
      <c r="A548" s="413">
        <v>78</v>
      </c>
      <c r="B548" s="36" t="s">
        <v>693</v>
      </c>
      <c r="C548" s="36" t="s">
        <v>727</v>
      </c>
      <c r="D548" s="244">
        <v>1</v>
      </c>
      <c r="E548" s="244" t="s">
        <v>163</v>
      </c>
      <c r="F548" s="244" t="s">
        <v>40</v>
      </c>
    </row>
    <row r="549" spans="1:6">
      <c r="A549" s="413">
        <v>78</v>
      </c>
      <c r="B549" s="36" t="s">
        <v>693</v>
      </c>
      <c r="C549" s="36" t="s">
        <v>728</v>
      </c>
      <c r="D549" s="244">
        <v>2</v>
      </c>
      <c r="E549" s="244" t="s">
        <v>172</v>
      </c>
      <c r="F549" s="244" t="s">
        <v>166</v>
      </c>
    </row>
    <row r="550" spans="1:6">
      <c r="A550" s="413">
        <v>78</v>
      </c>
      <c r="B550" s="36" t="s">
        <v>693</v>
      </c>
      <c r="C550" s="36" t="s">
        <v>729</v>
      </c>
      <c r="D550" s="244">
        <v>1</v>
      </c>
      <c r="E550" s="244" t="s">
        <v>172</v>
      </c>
      <c r="F550" s="244" t="s">
        <v>172</v>
      </c>
    </row>
    <row r="551" spans="1:6">
      <c r="A551" s="413">
        <v>78</v>
      </c>
      <c r="B551" s="36" t="s">
        <v>693</v>
      </c>
      <c r="C551" s="36" t="s">
        <v>730</v>
      </c>
      <c r="D551" s="244">
        <v>2</v>
      </c>
      <c r="E551" s="244" t="s">
        <v>166</v>
      </c>
      <c r="F551" s="244" t="s">
        <v>166</v>
      </c>
    </row>
    <row r="552" spans="1:6">
      <c r="A552" s="413">
        <v>78</v>
      </c>
      <c r="B552" s="36" t="s">
        <v>693</v>
      </c>
      <c r="C552" s="36" t="s">
        <v>731</v>
      </c>
      <c r="D552" s="244">
        <v>1</v>
      </c>
      <c r="E552" s="244" t="s">
        <v>172</v>
      </c>
      <c r="F552" s="244" t="s">
        <v>166</v>
      </c>
    </row>
    <row r="553" spans="1:6">
      <c r="A553" s="413">
        <v>78</v>
      </c>
      <c r="B553" s="36" t="s">
        <v>693</v>
      </c>
      <c r="C553" s="36" t="s">
        <v>732</v>
      </c>
      <c r="D553" s="244">
        <v>2</v>
      </c>
      <c r="E553" s="244" t="s">
        <v>172</v>
      </c>
      <c r="F553" s="244" t="s">
        <v>172</v>
      </c>
    </row>
    <row r="554" spans="1:6">
      <c r="A554" s="413">
        <v>78</v>
      </c>
      <c r="B554" s="36" t="s">
        <v>693</v>
      </c>
      <c r="C554" s="36" t="s">
        <v>733</v>
      </c>
      <c r="D554" s="244">
        <v>1</v>
      </c>
      <c r="E554" s="244" t="s">
        <v>163</v>
      </c>
      <c r="F554" s="244" t="s">
        <v>40</v>
      </c>
    </row>
    <row r="555" spans="1:6">
      <c r="A555" s="413">
        <v>78</v>
      </c>
      <c r="B555" s="36" t="s">
        <v>693</v>
      </c>
      <c r="C555" s="36" t="s">
        <v>734</v>
      </c>
      <c r="D555" s="244">
        <v>1</v>
      </c>
      <c r="E555" s="244" t="s">
        <v>40</v>
      </c>
      <c r="F555" s="244" t="s">
        <v>40</v>
      </c>
    </row>
    <row r="556" spans="1:6">
      <c r="A556" s="413">
        <v>78</v>
      </c>
      <c r="B556" s="36" t="s">
        <v>693</v>
      </c>
      <c r="C556" s="36" t="s">
        <v>735</v>
      </c>
      <c r="D556" s="244">
        <v>2</v>
      </c>
      <c r="E556" s="244" t="s">
        <v>172</v>
      </c>
      <c r="F556" s="244" t="s">
        <v>166</v>
      </c>
    </row>
    <row r="557" spans="1:6">
      <c r="A557" s="413">
        <v>78</v>
      </c>
      <c r="B557" s="36" t="s">
        <v>693</v>
      </c>
      <c r="C557" s="36" t="s">
        <v>736</v>
      </c>
      <c r="D557" s="244">
        <v>1</v>
      </c>
      <c r="E557" s="244" t="s">
        <v>40</v>
      </c>
      <c r="F557" s="244" t="s">
        <v>40</v>
      </c>
    </row>
    <row r="558" spans="1:6">
      <c r="A558" s="413">
        <v>78</v>
      </c>
      <c r="B558" s="36" t="s">
        <v>693</v>
      </c>
      <c r="C558" s="36" t="s">
        <v>737</v>
      </c>
      <c r="D558" s="244">
        <v>1</v>
      </c>
      <c r="E558" s="244" t="s">
        <v>163</v>
      </c>
      <c r="F558" s="244" t="s">
        <v>40</v>
      </c>
    </row>
    <row r="559" spans="1:6">
      <c r="A559" s="413">
        <v>78</v>
      </c>
      <c r="B559" s="36" t="s">
        <v>693</v>
      </c>
      <c r="C559" s="36" t="s">
        <v>738</v>
      </c>
      <c r="D559" s="244">
        <v>2</v>
      </c>
      <c r="E559" s="244" t="s">
        <v>172</v>
      </c>
      <c r="F559" s="244" t="s">
        <v>166</v>
      </c>
    </row>
    <row r="560" spans="1:6">
      <c r="A560" s="413">
        <v>78</v>
      </c>
      <c r="B560" s="36" t="s">
        <v>693</v>
      </c>
      <c r="C560" s="36" t="s">
        <v>739</v>
      </c>
      <c r="D560" s="244">
        <v>1</v>
      </c>
      <c r="E560" s="244" t="s">
        <v>163</v>
      </c>
      <c r="F560" s="244" t="s">
        <v>40</v>
      </c>
    </row>
    <row r="561" spans="1:6">
      <c r="A561" s="413">
        <v>78</v>
      </c>
      <c r="B561" s="36" t="s">
        <v>693</v>
      </c>
      <c r="C561" s="36" t="s">
        <v>740</v>
      </c>
      <c r="D561" s="244">
        <v>2</v>
      </c>
      <c r="E561" s="244" t="s">
        <v>172</v>
      </c>
      <c r="F561" s="244" t="s">
        <v>172</v>
      </c>
    </row>
    <row r="562" spans="1:6">
      <c r="A562" s="413">
        <v>78</v>
      </c>
      <c r="B562" s="36" t="s">
        <v>693</v>
      </c>
      <c r="C562" s="36" t="s">
        <v>741</v>
      </c>
      <c r="D562" s="244">
        <v>1</v>
      </c>
      <c r="E562" s="244" t="s">
        <v>163</v>
      </c>
      <c r="F562" s="244" t="s">
        <v>40</v>
      </c>
    </row>
    <row r="563" spans="1:6">
      <c r="A563" s="413">
        <v>78</v>
      </c>
      <c r="B563" s="36" t="s">
        <v>693</v>
      </c>
      <c r="C563" s="36" t="s">
        <v>742</v>
      </c>
      <c r="D563" s="244">
        <v>1</v>
      </c>
      <c r="E563" s="244" t="s">
        <v>40</v>
      </c>
      <c r="F563" s="244" t="s">
        <v>40</v>
      </c>
    </row>
    <row r="564" spans="1:6">
      <c r="A564" s="413">
        <v>78</v>
      </c>
      <c r="B564" s="36" t="s">
        <v>693</v>
      </c>
      <c r="C564" s="36" t="s">
        <v>743</v>
      </c>
      <c r="D564" s="244">
        <v>1</v>
      </c>
      <c r="E564" s="244" t="s">
        <v>40</v>
      </c>
      <c r="F564" s="244" t="s">
        <v>40</v>
      </c>
    </row>
    <row r="565" spans="1:6">
      <c r="A565" s="413">
        <v>78</v>
      </c>
      <c r="B565" s="36" t="s">
        <v>693</v>
      </c>
      <c r="C565" s="36" t="s">
        <v>744</v>
      </c>
      <c r="D565" s="244">
        <v>1</v>
      </c>
      <c r="E565" s="244" t="s">
        <v>40</v>
      </c>
      <c r="F565" s="244" t="s">
        <v>172</v>
      </c>
    </row>
    <row r="566" spans="1:6">
      <c r="A566" s="413">
        <v>78</v>
      </c>
      <c r="B566" s="36" t="s">
        <v>693</v>
      </c>
      <c r="C566" s="36" t="s">
        <v>745</v>
      </c>
      <c r="D566" s="244">
        <v>1</v>
      </c>
      <c r="E566" s="244" t="s">
        <v>163</v>
      </c>
      <c r="F566" s="244" t="s">
        <v>163</v>
      </c>
    </row>
    <row r="567" spans="1:6">
      <c r="A567" s="413">
        <v>78</v>
      </c>
      <c r="B567" s="36" t="s">
        <v>693</v>
      </c>
      <c r="C567" s="36" t="s">
        <v>746</v>
      </c>
      <c r="D567" s="244">
        <v>2</v>
      </c>
      <c r="E567" s="244" t="s">
        <v>166</v>
      </c>
      <c r="F567" s="244" t="s">
        <v>166</v>
      </c>
    </row>
    <row r="568" spans="1:6">
      <c r="A568" s="413">
        <v>78</v>
      </c>
      <c r="B568" s="36" t="s">
        <v>693</v>
      </c>
      <c r="C568" s="36" t="s">
        <v>747</v>
      </c>
      <c r="D568" s="244">
        <v>1</v>
      </c>
      <c r="E568" s="244" t="s">
        <v>40</v>
      </c>
      <c r="F568" s="244" t="s">
        <v>172</v>
      </c>
    </row>
    <row r="569" spans="1:6">
      <c r="A569" s="413">
        <v>78</v>
      </c>
      <c r="B569" s="36" t="s">
        <v>693</v>
      </c>
      <c r="C569" s="36" t="s">
        <v>1477</v>
      </c>
      <c r="D569" s="244">
        <v>1</v>
      </c>
      <c r="E569" s="244" t="s">
        <v>163</v>
      </c>
      <c r="F569" s="244" t="s">
        <v>163</v>
      </c>
    </row>
    <row r="570" spans="1:6">
      <c r="A570" s="413">
        <v>78</v>
      </c>
      <c r="B570" s="36" t="s">
        <v>693</v>
      </c>
      <c r="C570" s="36" t="s">
        <v>748</v>
      </c>
      <c r="D570" s="244">
        <v>1</v>
      </c>
      <c r="E570" s="244" t="s">
        <v>40</v>
      </c>
      <c r="F570" s="244" t="s">
        <v>40</v>
      </c>
    </row>
    <row r="571" spans="1:6">
      <c r="A571" s="413">
        <v>78</v>
      </c>
      <c r="B571" s="36" t="s">
        <v>693</v>
      </c>
      <c r="C571" s="36" t="s">
        <v>749</v>
      </c>
      <c r="D571" s="244">
        <v>1</v>
      </c>
      <c r="E571" s="244" t="s">
        <v>172</v>
      </c>
      <c r="F571" s="244" t="s">
        <v>172</v>
      </c>
    </row>
    <row r="572" spans="1:6">
      <c r="A572" s="413">
        <v>78</v>
      </c>
      <c r="B572" s="36" t="s">
        <v>693</v>
      </c>
      <c r="C572" s="36" t="s">
        <v>750</v>
      </c>
      <c r="D572" s="244">
        <v>2</v>
      </c>
      <c r="E572" s="244" t="s">
        <v>166</v>
      </c>
      <c r="F572" s="244" t="s">
        <v>166</v>
      </c>
    </row>
    <row r="573" spans="1:6">
      <c r="A573" s="413">
        <v>78</v>
      </c>
      <c r="B573" s="36" t="s">
        <v>693</v>
      </c>
      <c r="C573" s="36" t="s">
        <v>751</v>
      </c>
      <c r="D573" s="244">
        <v>2</v>
      </c>
      <c r="E573" s="244" t="s">
        <v>172</v>
      </c>
      <c r="F573" s="244" t="s">
        <v>166</v>
      </c>
    </row>
    <row r="574" spans="1:6">
      <c r="A574" s="413">
        <v>78</v>
      </c>
      <c r="B574" s="36" t="s">
        <v>693</v>
      </c>
      <c r="C574" s="36" t="s">
        <v>752</v>
      </c>
      <c r="D574" s="244">
        <v>1</v>
      </c>
      <c r="E574" s="244" t="s">
        <v>40</v>
      </c>
      <c r="F574" s="244" t="s">
        <v>40</v>
      </c>
    </row>
    <row r="575" spans="1:6">
      <c r="A575" s="413">
        <v>78</v>
      </c>
      <c r="B575" s="36" t="s">
        <v>693</v>
      </c>
      <c r="C575" s="36" t="s">
        <v>753</v>
      </c>
      <c r="D575" s="244">
        <v>1</v>
      </c>
      <c r="E575" s="244" t="s">
        <v>40</v>
      </c>
      <c r="F575" s="244" t="s">
        <v>40</v>
      </c>
    </row>
    <row r="576" spans="1:6">
      <c r="A576" s="413">
        <v>78</v>
      </c>
      <c r="B576" s="36" t="s">
        <v>693</v>
      </c>
      <c r="C576" s="36" t="s">
        <v>754</v>
      </c>
      <c r="D576" s="244">
        <v>2</v>
      </c>
      <c r="E576" s="244" t="s">
        <v>172</v>
      </c>
      <c r="F576" s="244" t="s">
        <v>166</v>
      </c>
    </row>
    <row r="577" spans="1:6">
      <c r="A577" s="413">
        <v>78</v>
      </c>
      <c r="B577" s="36" t="s">
        <v>693</v>
      </c>
      <c r="C577" s="36" t="s">
        <v>755</v>
      </c>
      <c r="D577" s="244">
        <v>1</v>
      </c>
      <c r="E577" s="244" t="s">
        <v>40</v>
      </c>
      <c r="F577" s="244" t="s">
        <v>40</v>
      </c>
    </row>
    <row r="578" spans="1:6">
      <c r="A578" s="413">
        <v>78</v>
      </c>
      <c r="B578" s="36" t="s">
        <v>693</v>
      </c>
      <c r="C578" s="36" t="s">
        <v>756</v>
      </c>
      <c r="D578" s="244">
        <v>2</v>
      </c>
      <c r="E578" s="244" t="s">
        <v>166</v>
      </c>
      <c r="F578" s="244" t="s">
        <v>166</v>
      </c>
    </row>
    <row r="579" spans="1:6">
      <c r="A579" s="413">
        <v>78</v>
      </c>
      <c r="B579" s="36" t="s">
        <v>693</v>
      </c>
      <c r="C579" s="36" t="s">
        <v>757</v>
      </c>
      <c r="D579" s="244">
        <v>2</v>
      </c>
      <c r="E579" s="244" t="s">
        <v>166</v>
      </c>
      <c r="F579" s="244" t="s">
        <v>166</v>
      </c>
    </row>
    <row r="580" spans="1:6">
      <c r="A580" s="413">
        <v>78</v>
      </c>
      <c r="B580" s="36" t="s">
        <v>693</v>
      </c>
      <c r="C580" s="36" t="s">
        <v>758</v>
      </c>
      <c r="D580" s="244">
        <v>1</v>
      </c>
      <c r="E580" s="244" t="s">
        <v>172</v>
      </c>
      <c r="F580" s="244" t="s">
        <v>172</v>
      </c>
    </row>
    <row r="581" spans="1:6">
      <c r="A581" s="413">
        <v>78</v>
      </c>
      <c r="B581" s="36" t="s">
        <v>693</v>
      </c>
      <c r="C581" s="36" t="s">
        <v>759</v>
      </c>
      <c r="D581" s="244">
        <v>1</v>
      </c>
      <c r="E581" s="244" t="s">
        <v>163</v>
      </c>
      <c r="F581" s="244" t="s">
        <v>163</v>
      </c>
    </row>
    <row r="582" spans="1:6">
      <c r="A582" s="413">
        <v>78</v>
      </c>
      <c r="B582" s="36" t="s">
        <v>693</v>
      </c>
      <c r="C582" s="36" t="s">
        <v>760</v>
      </c>
      <c r="D582" s="244">
        <v>2</v>
      </c>
      <c r="E582" s="244" t="s">
        <v>166</v>
      </c>
      <c r="F582" s="244" t="s">
        <v>166</v>
      </c>
    </row>
    <row r="583" spans="1:6">
      <c r="A583" s="413">
        <v>78</v>
      </c>
      <c r="B583" s="36" t="s">
        <v>693</v>
      </c>
      <c r="C583" s="36" t="s">
        <v>761</v>
      </c>
      <c r="D583" s="244">
        <v>1</v>
      </c>
      <c r="E583" s="244" t="s">
        <v>172</v>
      </c>
      <c r="F583" s="244" t="s">
        <v>172</v>
      </c>
    </row>
    <row r="584" spans="1:6">
      <c r="A584" s="413">
        <v>78</v>
      </c>
      <c r="B584" s="36" t="s">
        <v>693</v>
      </c>
      <c r="C584" s="36" t="s">
        <v>762</v>
      </c>
      <c r="D584" s="244">
        <v>2</v>
      </c>
      <c r="E584" s="244" t="s">
        <v>172</v>
      </c>
      <c r="F584" s="244" t="s">
        <v>166</v>
      </c>
    </row>
    <row r="585" spans="1:6">
      <c r="A585" s="413">
        <v>78</v>
      </c>
      <c r="B585" s="36" t="s">
        <v>693</v>
      </c>
      <c r="C585" s="36" t="s">
        <v>763</v>
      </c>
      <c r="D585" s="244">
        <v>1</v>
      </c>
      <c r="E585" s="244" t="s">
        <v>172</v>
      </c>
      <c r="F585" s="244" t="s">
        <v>172</v>
      </c>
    </row>
    <row r="586" spans="1:6">
      <c r="A586" s="413">
        <v>78</v>
      </c>
      <c r="B586" s="36" t="s">
        <v>693</v>
      </c>
      <c r="C586" s="36" t="s">
        <v>764</v>
      </c>
      <c r="D586" s="244">
        <v>2</v>
      </c>
      <c r="E586" s="244" t="s">
        <v>172</v>
      </c>
      <c r="F586" s="244" t="s">
        <v>172</v>
      </c>
    </row>
    <row r="587" spans="1:6">
      <c r="A587" s="413">
        <v>78</v>
      </c>
      <c r="B587" s="36" t="s">
        <v>693</v>
      </c>
      <c r="C587" s="36" t="s">
        <v>765</v>
      </c>
      <c r="D587" s="244">
        <v>1</v>
      </c>
      <c r="E587" s="244" t="s">
        <v>172</v>
      </c>
      <c r="F587" s="244" t="s">
        <v>172</v>
      </c>
    </row>
    <row r="588" spans="1:6">
      <c r="A588" s="413">
        <v>78</v>
      </c>
      <c r="B588" s="36" t="s">
        <v>693</v>
      </c>
      <c r="C588" s="36" t="s">
        <v>766</v>
      </c>
      <c r="D588" s="244">
        <v>1</v>
      </c>
      <c r="E588" s="244" t="s">
        <v>40</v>
      </c>
      <c r="F588" s="244" t="s">
        <v>40</v>
      </c>
    </row>
    <row r="589" spans="1:6">
      <c r="A589" s="413">
        <v>78</v>
      </c>
      <c r="B589" s="36" t="s">
        <v>693</v>
      </c>
      <c r="C589" s="36" t="s">
        <v>767</v>
      </c>
      <c r="D589" s="244">
        <v>2</v>
      </c>
      <c r="E589" s="244" t="s">
        <v>172</v>
      </c>
      <c r="F589" s="244" t="s">
        <v>172</v>
      </c>
    </row>
    <row r="590" spans="1:6">
      <c r="A590" s="413">
        <v>78</v>
      </c>
      <c r="B590" s="36" t="s">
        <v>693</v>
      </c>
      <c r="C590" s="36" t="s">
        <v>768</v>
      </c>
      <c r="D590" s="244">
        <v>1</v>
      </c>
      <c r="E590" s="244" t="s">
        <v>40</v>
      </c>
      <c r="F590" s="244" t="s">
        <v>40</v>
      </c>
    </row>
    <row r="591" spans="1:6">
      <c r="A591" s="413">
        <v>78</v>
      </c>
      <c r="B591" s="36" t="s">
        <v>693</v>
      </c>
      <c r="C591" s="36" t="s">
        <v>769</v>
      </c>
      <c r="D591" s="244">
        <v>1</v>
      </c>
      <c r="E591" s="244" t="s">
        <v>40</v>
      </c>
      <c r="F591" s="244" t="s">
        <v>172</v>
      </c>
    </row>
    <row r="592" spans="1:6">
      <c r="A592" s="413">
        <v>78</v>
      </c>
      <c r="B592" s="36" t="s">
        <v>693</v>
      </c>
      <c r="C592" s="36" t="s">
        <v>770</v>
      </c>
      <c r="D592" s="244">
        <v>1</v>
      </c>
      <c r="E592" s="244" t="s">
        <v>163</v>
      </c>
      <c r="F592" s="244" t="s">
        <v>40</v>
      </c>
    </row>
    <row r="593" spans="1:6">
      <c r="A593" s="413">
        <v>78</v>
      </c>
      <c r="B593" s="36" t="s">
        <v>693</v>
      </c>
      <c r="C593" s="36" t="s">
        <v>771</v>
      </c>
      <c r="D593" s="244">
        <v>1</v>
      </c>
      <c r="E593" s="244" t="s">
        <v>40</v>
      </c>
      <c r="F593" s="244" t="s">
        <v>40</v>
      </c>
    </row>
    <row r="594" spans="1:6">
      <c r="A594" s="413">
        <v>78</v>
      </c>
      <c r="B594" s="36" t="s">
        <v>693</v>
      </c>
      <c r="C594" s="36" t="s">
        <v>772</v>
      </c>
      <c r="D594" s="244">
        <v>1</v>
      </c>
      <c r="E594" s="244" t="s">
        <v>40</v>
      </c>
      <c r="F594" s="244" t="s">
        <v>40</v>
      </c>
    </row>
    <row r="595" spans="1:6">
      <c r="A595" s="413">
        <v>78</v>
      </c>
      <c r="B595" s="36" t="s">
        <v>693</v>
      </c>
      <c r="C595" s="36" t="s">
        <v>773</v>
      </c>
      <c r="D595" s="244">
        <v>1</v>
      </c>
      <c r="E595" s="244" t="s">
        <v>172</v>
      </c>
      <c r="F595" s="244" t="s">
        <v>172</v>
      </c>
    </row>
    <row r="596" spans="1:6">
      <c r="A596" s="413">
        <v>78</v>
      </c>
      <c r="B596" s="36" t="s">
        <v>693</v>
      </c>
      <c r="C596" s="36" t="s">
        <v>774</v>
      </c>
      <c r="D596" s="244">
        <v>1</v>
      </c>
      <c r="E596" s="244" t="s">
        <v>40</v>
      </c>
      <c r="F596" s="244" t="s">
        <v>172</v>
      </c>
    </row>
    <row r="597" spans="1:6">
      <c r="A597" s="413">
        <v>78</v>
      </c>
      <c r="B597" s="36" t="s">
        <v>693</v>
      </c>
      <c r="C597" s="36" t="s">
        <v>775</v>
      </c>
      <c r="D597" s="244">
        <v>2</v>
      </c>
      <c r="E597" s="244" t="s">
        <v>166</v>
      </c>
      <c r="F597" s="244" t="s">
        <v>166</v>
      </c>
    </row>
    <row r="598" spans="1:6">
      <c r="A598" s="413">
        <v>78</v>
      </c>
      <c r="B598" s="36" t="s">
        <v>693</v>
      </c>
      <c r="C598" s="36" t="s">
        <v>776</v>
      </c>
      <c r="D598" s="244">
        <v>2</v>
      </c>
      <c r="E598" s="244" t="s">
        <v>172</v>
      </c>
      <c r="F598" s="244" t="s">
        <v>166</v>
      </c>
    </row>
    <row r="599" spans="1:6">
      <c r="A599" s="413">
        <v>78</v>
      </c>
      <c r="B599" s="36" t="s">
        <v>693</v>
      </c>
      <c r="C599" s="36" t="s">
        <v>1478</v>
      </c>
      <c r="D599" s="244">
        <v>2</v>
      </c>
      <c r="E599" s="244" t="s">
        <v>166</v>
      </c>
      <c r="F599" s="244" t="s">
        <v>166</v>
      </c>
    </row>
    <row r="600" spans="1:6">
      <c r="A600" s="413">
        <v>78</v>
      </c>
      <c r="B600" s="36" t="s">
        <v>693</v>
      </c>
      <c r="C600" s="36" t="s">
        <v>777</v>
      </c>
      <c r="D600" s="244">
        <v>1</v>
      </c>
      <c r="E600" s="244" t="s">
        <v>40</v>
      </c>
      <c r="F600" s="244" t="s">
        <v>40</v>
      </c>
    </row>
    <row r="601" spans="1:6">
      <c r="A601" s="413">
        <v>78</v>
      </c>
      <c r="B601" s="36" t="s">
        <v>693</v>
      </c>
      <c r="C601" s="36" t="s">
        <v>778</v>
      </c>
      <c r="D601" s="244">
        <v>1</v>
      </c>
      <c r="E601" s="244" t="s">
        <v>40</v>
      </c>
      <c r="F601" s="244" t="s">
        <v>40</v>
      </c>
    </row>
    <row r="602" spans="1:6">
      <c r="A602" s="413">
        <v>78</v>
      </c>
      <c r="B602" s="36" t="s">
        <v>693</v>
      </c>
      <c r="C602" s="36" t="s">
        <v>779</v>
      </c>
      <c r="D602" s="244">
        <v>1</v>
      </c>
      <c r="E602" s="244" t="s">
        <v>40</v>
      </c>
      <c r="F602" s="244" t="s">
        <v>40</v>
      </c>
    </row>
    <row r="603" spans="1:6">
      <c r="A603" s="413">
        <v>78</v>
      </c>
      <c r="B603" s="36" t="s">
        <v>693</v>
      </c>
      <c r="C603" s="36" t="s">
        <v>780</v>
      </c>
      <c r="D603" s="244">
        <v>1</v>
      </c>
      <c r="E603" s="244" t="s">
        <v>172</v>
      </c>
      <c r="F603" s="244" t="s">
        <v>172</v>
      </c>
    </row>
    <row r="604" spans="1:6">
      <c r="A604" s="413">
        <v>78</v>
      </c>
      <c r="B604" s="36" t="s">
        <v>693</v>
      </c>
      <c r="C604" s="36" t="s">
        <v>781</v>
      </c>
      <c r="D604" s="244">
        <v>2</v>
      </c>
      <c r="E604" s="244" t="s">
        <v>172</v>
      </c>
      <c r="F604" s="244" t="s">
        <v>172</v>
      </c>
    </row>
    <row r="605" spans="1:6">
      <c r="A605" s="413">
        <v>78</v>
      </c>
      <c r="B605" s="36" t="s">
        <v>693</v>
      </c>
      <c r="C605" s="36" t="s">
        <v>782</v>
      </c>
      <c r="D605" s="244">
        <v>2</v>
      </c>
      <c r="E605" s="244" t="s">
        <v>172</v>
      </c>
      <c r="F605" s="244" t="s">
        <v>172</v>
      </c>
    </row>
    <row r="606" spans="1:6">
      <c r="A606" s="413">
        <v>78</v>
      </c>
      <c r="B606" s="36" t="s">
        <v>693</v>
      </c>
      <c r="C606" s="36" t="s">
        <v>783</v>
      </c>
      <c r="D606" s="244">
        <v>1</v>
      </c>
      <c r="E606" s="244" t="s">
        <v>40</v>
      </c>
      <c r="F606" s="244" t="s">
        <v>40</v>
      </c>
    </row>
    <row r="607" spans="1:6">
      <c r="A607" s="413">
        <v>78</v>
      </c>
      <c r="B607" s="36" t="s">
        <v>693</v>
      </c>
      <c r="C607" s="36" t="s">
        <v>784</v>
      </c>
      <c r="D607" s="244">
        <v>1</v>
      </c>
      <c r="E607" s="244" t="s">
        <v>172</v>
      </c>
      <c r="F607" s="244" t="s">
        <v>166</v>
      </c>
    </row>
    <row r="608" spans="1:6">
      <c r="A608" s="413">
        <v>78</v>
      </c>
      <c r="B608" s="36" t="s">
        <v>693</v>
      </c>
      <c r="C608" s="36" t="s">
        <v>785</v>
      </c>
      <c r="D608" s="244">
        <v>2</v>
      </c>
      <c r="E608" s="244" t="s">
        <v>172</v>
      </c>
      <c r="F608" s="244" t="s">
        <v>166</v>
      </c>
    </row>
    <row r="609" spans="1:6">
      <c r="A609" s="413">
        <v>78</v>
      </c>
      <c r="B609" s="36" t="s">
        <v>693</v>
      </c>
      <c r="C609" s="36" t="s">
        <v>786</v>
      </c>
      <c r="D609" s="244">
        <v>2</v>
      </c>
      <c r="E609" s="244" t="s">
        <v>172</v>
      </c>
      <c r="F609" s="244" t="s">
        <v>166</v>
      </c>
    </row>
    <row r="610" spans="1:6">
      <c r="A610" s="413">
        <v>78</v>
      </c>
      <c r="B610" s="36" t="s">
        <v>693</v>
      </c>
      <c r="C610" s="36" t="s">
        <v>787</v>
      </c>
      <c r="D610" s="244">
        <v>2</v>
      </c>
      <c r="E610" s="244" t="s">
        <v>172</v>
      </c>
      <c r="F610" s="244" t="s">
        <v>166</v>
      </c>
    </row>
    <row r="611" spans="1:6">
      <c r="A611" s="413">
        <v>78</v>
      </c>
      <c r="B611" s="36" t="s">
        <v>693</v>
      </c>
      <c r="C611" s="36" t="s">
        <v>788</v>
      </c>
      <c r="D611" s="244">
        <v>1</v>
      </c>
      <c r="E611" s="244" t="s">
        <v>40</v>
      </c>
      <c r="F611" s="244" t="s">
        <v>40</v>
      </c>
    </row>
    <row r="612" spans="1:6">
      <c r="A612" s="413">
        <v>78</v>
      </c>
      <c r="B612" s="36" t="s">
        <v>693</v>
      </c>
      <c r="C612" s="36" t="s">
        <v>789</v>
      </c>
      <c r="D612" s="244">
        <v>2</v>
      </c>
      <c r="E612" s="244" t="s">
        <v>172</v>
      </c>
      <c r="F612" s="244" t="s">
        <v>172</v>
      </c>
    </row>
    <row r="613" spans="1:6">
      <c r="A613" s="413">
        <v>78</v>
      </c>
      <c r="B613" s="36" t="s">
        <v>693</v>
      </c>
      <c r="C613" s="36" t="s">
        <v>790</v>
      </c>
      <c r="D613" s="244">
        <v>2</v>
      </c>
      <c r="E613" s="244" t="s">
        <v>166</v>
      </c>
      <c r="F613" s="244" t="s">
        <v>166</v>
      </c>
    </row>
    <row r="614" spans="1:6">
      <c r="A614" s="413">
        <v>78</v>
      </c>
      <c r="B614" s="36" t="s">
        <v>693</v>
      </c>
      <c r="C614" s="36" t="s">
        <v>791</v>
      </c>
      <c r="D614" s="244">
        <v>2</v>
      </c>
      <c r="E614" s="244" t="s">
        <v>172</v>
      </c>
      <c r="F614" s="244" t="s">
        <v>166</v>
      </c>
    </row>
    <row r="615" spans="1:6">
      <c r="A615" s="413">
        <v>78</v>
      </c>
      <c r="B615" s="36" t="s">
        <v>693</v>
      </c>
      <c r="C615" s="36" t="s">
        <v>792</v>
      </c>
      <c r="D615" s="244">
        <v>1</v>
      </c>
      <c r="E615" s="244" t="s">
        <v>172</v>
      </c>
      <c r="F615" s="244" t="s">
        <v>166</v>
      </c>
    </row>
    <row r="616" spans="1:6">
      <c r="A616" s="413">
        <v>78</v>
      </c>
      <c r="B616" s="36" t="s">
        <v>693</v>
      </c>
      <c r="C616" s="36" t="s">
        <v>793</v>
      </c>
      <c r="D616" s="244">
        <v>2</v>
      </c>
      <c r="E616" s="244" t="s">
        <v>172</v>
      </c>
      <c r="F616" s="244" t="s">
        <v>166</v>
      </c>
    </row>
    <row r="617" spans="1:6">
      <c r="A617" s="413">
        <v>78</v>
      </c>
      <c r="B617" s="36" t="s">
        <v>693</v>
      </c>
      <c r="C617" s="36" t="s">
        <v>794</v>
      </c>
      <c r="D617" s="244">
        <v>2</v>
      </c>
      <c r="E617" s="244" t="s">
        <v>172</v>
      </c>
      <c r="F617" s="244" t="s">
        <v>166</v>
      </c>
    </row>
    <row r="618" spans="1:6">
      <c r="A618" s="413">
        <v>78</v>
      </c>
      <c r="B618" s="36" t="s">
        <v>693</v>
      </c>
      <c r="C618" s="36" t="s">
        <v>795</v>
      </c>
      <c r="D618" s="244">
        <v>1</v>
      </c>
      <c r="E618" s="244" t="s">
        <v>172</v>
      </c>
      <c r="F618" s="244" t="s">
        <v>166</v>
      </c>
    </row>
    <row r="619" spans="1:6">
      <c r="A619" s="413">
        <v>78</v>
      </c>
      <c r="B619" s="36" t="s">
        <v>693</v>
      </c>
      <c r="C619" s="36" t="s">
        <v>796</v>
      </c>
      <c r="D619" s="244">
        <v>1</v>
      </c>
      <c r="E619" s="244" t="s">
        <v>172</v>
      </c>
      <c r="F619" s="244" t="s">
        <v>172</v>
      </c>
    </row>
    <row r="620" spans="1:6">
      <c r="A620" s="413">
        <v>78</v>
      </c>
      <c r="B620" s="36" t="s">
        <v>693</v>
      </c>
      <c r="C620" s="36" t="s">
        <v>797</v>
      </c>
      <c r="D620" s="244">
        <v>1</v>
      </c>
      <c r="E620" s="244" t="s">
        <v>172</v>
      </c>
      <c r="F620" s="244" t="s">
        <v>172</v>
      </c>
    </row>
    <row r="621" spans="1:6">
      <c r="A621" s="413">
        <v>78</v>
      </c>
      <c r="B621" s="36" t="s">
        <v>693</v>
      </c>
      <c r="C621" s="36" t="s">
        <v>798</v>
      </c>
      <c r="D621" s="244">
        <v>2</v>
      </c>
      <c r="E621" s="244" t="s">
        <v>172</v>
      </c>
      <c r="F621" s="244" t="s">
        <v>172</v>
      </c>
    </row>
    <row r="622" spans="1:6">
      <c r="A622" s="413">
        <v>78</v>
      </c>
      <c r="B622" s="36" t="s">
        <v>693</v>
      </c>
      <c r="C622" s="36" t="s">
        <v>799</v>
      </c>
      <c r="D622" s="244">
        <v>1</v>
      </c>
      <c r="E622" s="244" t="s">
        <v>40</v>
      </c>
      <c r="F622" s="244" t="s">
        <v>40</v>
      </c>
    </row>
    <row r="623" spans="1:6">
      <c r="A623" s="413">
        <v>78</v>
      </c>
      <c r="B623" s="36" t="s">
        <v>693</v>
      </c>
      <c r="C623" s="36" t="s">
        <v>800</v>
      </c>
      <c r="D623" s="244">
        <v>1</v>
      </c>
      <c r="E623" s="244" t="s">
        <v>40</v>
      </c>
      <c r="F623" s="244" t="s">
        <v>40</v>
      </c>
    </row>
    <row r="624" spans="1:6">
      <c r="A624" s="413">
        <v>78</v>
      </c>
      <c r="B624" s="36" t="s">
        <v>693</v>
      </c>
      <c r="C624" s="36" t="s">
        <v>801</v>
      </c>
      <c r="D624" s="244">
        <v>2</v>
      </c>
      <c r="E624" s="244" t="s">
        <v>172</v>
      </c>
      <c r="F624" s="244" t="s">
        <v>166</v>
      </c>
    </row>
    <row r="625" spans="1:6">
      <c r="A625" s="413">
        <v>78</v>
      </c>
      <c r="B625" s="36" t="s">
        <v>693</v>
      </c>
      <c r="C625" s="36" t="s">
        <v>802</v>
      </c>
      <c r="D625" s="244">
        <v>2</v>
      </c>
      <c r="E625" s="244" t="s">
        <v>166</v>
      </c>
      <c r="F625" s="244" t="s">
        <v>166</v>
      </c>
    </row>
    <row r="626" spans="1:6">
      <c r="A626" s="413">
        <v>78</v>
      </c>
      <c r="B626" s="36" t="s">
        <v>693</v>
      </c>
      <c r="C626" s="36" t="s">
        <v>803</v>
      </c>
      <c r="D626" s="244">
        <v>1</v>
      </c>
      <c r="E626" s="244" t="s">
        <v>172</v>
      </c>
      <c r="F626" s="244" t="s">
        <v>166</v>
      </c>
    </row>
    <row r="627" spans="1:6">
      <c r="A627" s="413">
        <v>78</v>
      </c>
      <c r="B627" s="36" t="s">
        <v>693</v>
      </c>
      <c r="C627" s="36" t="s">
        <v>804</v>
      </c>
      <c r="D627" s="244">
        <v>2</v>
      </c>
      <c r="E627" s="244" t="s">
        <v>166</v>
      </c>
      <c r="F627" s="244" t="s">
        <v>166</v>
      </c>
    </row>
    <row r="628" spans="1:6">
      <c r="A628" s="413">
        <v>78</v>
      </c>
      <c r="B628" s="36" t="s">
        <v>693</v>
      </c>
      <c r="C628" s="36" t="s">
        <v>805</v>
      </c>
      <c r="D628" s="244">
        <v>2</v>
      </c>
      <c r="E628" s="244" t="s">
        <v>40</v>
      </c>
      <c r="F628" s="244" t="s">
        <v>172</v>
      </c>
    </row>
    <row r="629" spans="1:6">
      <c r="A629" s="413">
        <v>78</v>
      </c>
      <c r="B629" s="36" t="s">
        <v>693</v>
      </c>
      <c r="C629" s="36" t="s">
        <v>806</v>
      </c>
      <c r="D629" s="244">
        <v>1</v>
      </c>
      <c r="E629" s="244" t="s">
        <v>163</v>
      </c>
      <c r="F629" s="244" t="s">
        <v>40</v>
      </c>
    </row>
    <row r="630" spans="1:6">
      <c r="A630" s="413">
        <v>78</v>
      </c>
      <c r="B630" s="36" t="s">
        <v>693</v>
      </c>
      <c r="C630" s="36" t="s">
        <v>807</v>
      </c>
      <c r="D630" s="244">
        <v>1</v>
      </c>
      <c r="E630" s="244" t="s">
        <v>40</v>
      </c>
      <c r="F630" s="244" t="s">
        <v>40</v>
      </c>
    </row>
    <row r="631" spans="1:6">
      <c r="A631" s="413">
        <v>78</v>
      </c>
      <c r="B631" s="36" t="s">
        <v>693</v>
      </c>
      <c r="C631" s="36" t="s">
        <v>808</v>
      </c>
      <c r="D631" s="244">
        <v>2</v>
      </c>
      <c r="E631" s="244" t="s">
        <v>172</v>
      </c>
      <c r="F631" s="244" t="s">
        <v>172</v>
      </c>
    </row>
    <row r="632" spans="1:6">
      <c r="A632" s="413">
        <v>78</v>
      </c>
      <c r="B632" s="36" t="s">
        <v>693</v>
      </c>
      <c r="C632" s="36" t="s">
        <v>809</v>
      </c>
      <c r="D632" s="244">
        <v>2</v>
      </c>
      <c r="E632" s="244" t="s">
        <v>166</v>
      </c>
      <c r="F632" s="244" t="s">
        <v>166</v>
      </c>
    </row>
    <row r="633" spans="1:6">
      <c r="A633" s="413">
        <v>78</v>
      </c>
      <c r="B633" s="36" t="s">
        <v>693</v>
      </c>
      <c r="C633" s="36" t="s">
        <v>810</v>
      </c>
      <c r="D633" s="244">
        <v>1</v>
      </c>
      <c r="E633" s="244" t="s">
        <v>40</v>
      </c>
      <c r="F633" s="244" t="s">
        <v>40</v>
      </c>
    </row>
    <row r="634" spans="1:6">
      <c r="A634" s="413">
        <v>78</v>
      </c>
      <c r="B634" s="36" t="s">
        <v>693</v>
      </c>
      <c r="C634" s="36" t="s">
        <v>811</v>
      </c>
      <c r="D634" s="244">
        <v>1</v>
      </c>
      <c r="E634" s="244" t="s">
        <v>163</v>
      </c>
      <c r="F634" s="244" t="s">
        <v>40</v>
      </c>
    </row>
    <row r="635" spans="1:6">
      <c r="A635" s="413">
        <v>78</v>
      </c>
      <c r="B635" s="36" t="s">
        <v>693</v>
      </c>
      <c r="C635" s="36" t="s">
        <v>812</v>
      </c>
      <c r="D635" s="244">
        <v>1</v>
      </c>
      <c r="E635" s="244" t="s">
        <v>172</v>
      </c>
      <c r="F635" s="244" t="s">
        <v>172</v>
      </c>
    </row>
    <row r="636" spans="1:6">
      <c r="A636" s="413">
        <v>78</v>
      </c>
      <c r="B636" s="36" t="s">
        <v>693</v>
      </c>
      <c r="C636" s="36" t="s">
        <v>813</v>
      </c>
      <c r="D636" s="244">
        <v>1</v>
      </c>
      <c r="E636" s="244" t="s">
        <v>172</v>
      </c>
      <c r="F636" s="244" t="s">
        <v>166</v>
      </c>
    </row>
    <row r="637" spans="1:6">
      <c r="A637" s="413">
        <v>78</v>
      </c>
      <c r="B637" s="36" t="s">
        <v>693</v>
      </c>
      <c r="C637" s="36" t="s">
        <v>814</v>
      </c>
      <c r="D637" s="244">
        <v>1</v>
      </c>
      <c r="E637" s="244" t="s">
        <v>40</v>
      </c>
      <c r="F637" s="244" t="s">
        <v>40</v>
      </c>
    </row>
    <row r="638" spans="1:6">
      <c r="A638" s="413">
        <v>78</v>
      </c>
      <c r="B638" s="36" t="s">
        <v>693</v>
      </c>
      <c r="C638" s="36" t="s">
        <v>815</v>
      </c>
      <c r="D638" s="244">
        <v>2</v>
      </c>
      <c r="E638" s="244" t="s">
        <v>166</v>
      </c>
      <c r="F638" s="244" t="s">
        <v>166</v>
      </c>
    </row>
    <row r="639" spans="1:6">
      <c r="A639" s="413">
        <v>78</v>
      </c>
      <c r="B639" s="36" t="s">
        <v>693</v>
      </c>
      <c r="C639" s="36" t="s">
        <v>816</v>
      </c>
      <c r="D639" s="244">
        <v>1</v>
      </c>
      <c r="E639" s="244" t="s">
        <v>172</v>
      </c>
      <c r="F639" s="244" t="s">
        <v>172</v>
      </c>
    </row>
    <row r="640" spans="1:6">
      <c r="A640" s="413">
        <v>78</v>
      </c>
      <c r="B640" s="36" t="s">
        <v>693</v>
      </c>
      <c r="C640" s="36" t="s">
        <v>817</v>
      </c>
      <c r="D640" s="244">
        <v>1</v>
      </c>
      <c r="E640" s="244" t="s">
        <v>40</v>
      </c>
      <c r="F640" s="244" t="s">
        <v>40</v>
      </c>
    </row>
    <row r="641" spans="1:6">
      <c r="A641" s="413">
        <v>78</v>
      </c>
      <c r="B641" s="36" t="s">
        <v>693</v>
      </c>
      <c r="C641" s="36" t="s">
        <v>818</v>
      </c>
      <c r="D641" s="244">
        <v>2</v>
      </c>
      <c r="E641" s="244" t="s">
        <v>172</v>
      </c>
      <c r="F641" s="244" t="s">
        <v>172</v>
      </c>
    </row>
    <row r="642" spans="1:6">
      <c r="A642" s="413">
        <v>78</v>
      </c>
      <c r="B642" s="36" t="s">
        <v>693</v>
      </c>
      <c r="C642" s="36" t="s">
        <v>819</v>
      </c>
      <c r="D642" s="244">
        <v>1</v>
      </c>
      <c r="E642" s="244" t="s">
        <v>40</v>
      </c>
      <c r="F642" s="244" t="s">
        <v>40</v>
      </c>
    </row>
    <row r="643" spans="1:6">
      <c r="A643" s="413">
        <v>78</v>
      </c>
      <c r="B643" s="36" t="s">
        <v>693</v>
      </c>
      <c r="C643" s="36" t="s">
        <v>820</v>
      </c>
      <c r="D643" s="244">
        <v>2</v>
      </c>
      <c r="E643" s="244" t="s">
        <v>166</v>
      </c>
      <c r="F643" s="244" t="s">
        <v>166</v>
      </c>
    </row>
    <row r="644" spans="1:6">
      <c r="A644" s="413">
        <v>78</v>
      </c>
      <c r="B644" s="36" t="s">
        <v>693</v>
      </c>
      <c r="C644" s="36" t="s">
        <v>821</v>
      </c>
      <c r="D644" s="244">
        <v>2</v>
      </c>
      <c r="E644" s="244" t="s">
        <v>166</v>
      </c>
      <c r="F644" s="244" t="s">
        <v>166</v>
      </c>
    </row>
    <row r="645" spans="1:6">
      <c r="A645" s="413">
        <v>78</v>
      </c>
      <c r="B645" s="36" t="s">
        <v>693</v>
      </c>
      <c r="C645" s="36" t="s">
        <v>822</v>
      </c>
      <c r="D645" s="244">
        <v>2</v>
      </c>
      <c r="E645" s="244" t="s">
        <v>172</v>
      </c>
      <c r="F645" s="244" t="s">
        <v>166</v>
      </c>
    </row>
    <row r="646" spans="1:6">
      <c r="A646" s="413">
        <v>78</v>
      </c>
      <c r="B646" s="36" t="s">
        <v>693</v>
      </c>
      <c r="C646" s="36" t="s">
        <v>823</v>
      </c>
      <c r="D646" s="244">
        <v>1</v>
      </c>
      <c r="E646" s="244" t="s">
        <v>163</v>
      </c>
      <c r="F646" s="244" t="s">
        <v>40</v>
      </c>
    </row>
    <row r="647" spans="1:6">
      <c r="A647" s="413">
        <v>78</v>
      </c>
      <c r="B647" s="36" t="s">
        <v>693</v>
      </c>
      <c r="C647" s="36" t="s">
        <v>824</v>
      </c>
      <c r="D647" s="244">
        <v>1</v>
      </c>
      <c r="E647" s="244" t="s">
        <v>40</v>
      </c>
      <c r="F647" s="244" t="s">
        <v>40</v>
      </c>
    </row>
    <row r="648" spans="1:6">
      <c r="A648" s="413">
        <v>78</v>
      </c>
      <c r="B648" s="36" t="s">
        <v>693</v>
      </c>
      <c r="C648" s="36" t="s">
        <v>825</v>
      </c>
      <c r="D648" s="244">
        <v>1</v>
      </c>
      <c r="E648" s="244" t="s">
        <v>40</v>
      </c>
      <c r="F648" s="244" t="s">
        <v>40</v>
      </c>
    </row>
    <row r="649" spans="1:6">
      <c r="A649" s="413">
        <v>78</v>
      </c>
      <c r="B649" s="36" t="s">
        <v>693</v>
      </c>
      <c r="C649" s="36" t="s">
        <v>826</v>
      </c>
      <c r="D649" s="244">
        <v>1</v>
      </c>
      <c r="E649" s="244" t="s">
        <v>163</v>
      </c>
      <c r="F649" s="244" t="s">
        <v>163</v>
      </c>
    </row>
    <row r="650" spans="1:6">
      <c r="A650" s="413">
        <v>78</v>
      </c>
      <c r="B650" s="36" t="s">
        <v>693</v>
      </c>
      <c r="C650" s="36" t="s">
        <v>827</v>
      </c>
      <c r="D650" s="244">
        <v>1</v>
      </c>
      <c r="E650" s="244" t="s">
        <v>40</v>
      </c>
      <c r="F650" s="244" t="s">
        <v>40</v>
      </c>
    </row>
    <row r="651" spans="1:6">
      <c r="A651" s="413">
        <v>78</v>
      </c>
      <c r="B651" s="36" t="s">
        <v>693</v>
      </c>
      <c r="C651" s="36" t="s">
        <v>828</v>
      </c>
      <c r="D651" s="244">
        <v>1</v>
      </c>
      <c r="E651" s="244" t="s">
        <v>40</v>
      </c>
      <c r="F651" s="244" t="s">
        <v>40</v>
      </c>
    </row>
    <row r="652" spans="1:6">
      <c r="A652" s="413">
        <v>78</v>
      </c>
      <c r="B652" s="36" t="s">
        <v>693</v>
      </c>
      <c r="C652" s="36" t="s">
        <v>829</v>
      </c>
      <c r="D652" s="244">
        <v>1</v>
      </c>
      <c r="E652" s="244" t="s">
        <v>172</v>
      </c>
      <c r="F652" s="244" t="s">
        <v>166</v>
      </c>
    </row>
    <row r="653" spans="1:6">
      <c r="A653" s="413">
        <v>78</v>
      </c>
      <c r="B653" s="36" t="s">
        <v>693</v>
      </c>
      <c r="C653" s="36" t="s">
        <v>830</v>
      </c>
      <c r="D653" s="244">
        <v>1</v>
      </c>
      <c r="E653" s="244" t="s">
        <v>172</v>
      </c>
      <c r="F653" s="244" t="s">
        <v>172</v>
      </c>
    </row>
    <row r="654" spans="1:6">
      <c r="A654" s="413">
        <v>78</v>
      </c>
      <c r="B654" s="36" t="s">
        <v>693</v>
      </c>
      <c r="C654" s="36" t="s">
        <v>831</v>
      </c>
      <c r="D654" s="244">
        <v>1</v>
      </c>
      <c r="E654" s="244" t="s">
        <v>163</v>
      </c>
      <c r="F654" s="244" t="s">
        <v>40</v>
      </c>
    </row>
    <row r="655" spans="1:6">
      <c r="A655" s="413">
        <v>78</v>
      </c>
      <c r="B655" s="36" t="s">
        <v>693</v>
      </c>
      <c r="C655" s="36" t="s">
        <v>832</v>
      </c>
      <c r="D655" s="244">
        <v>1</v>
      </c>
      <c r="E655" s="244" t="s">
        <v>172</v>
      </c>
      <c r="F655" s="244" t="s">
        <v>166</v>
      </c>
    </row>
    <row r="656" spans="1:6">
      <c r="A656" s="413">
        <v>78</v>
      </c>
      <c r="B656" s="36" t="s">
        <v>693</v>
      </c>
      <c r="C656" s="36" t="s">
        <v>833</v>
      </c>
      <c r="D656" s="244">
        <v>1</v>
      </c>
      <c r="E656" s="244" t="s">
        <v>163</v>
      </c>
      <c r="F656" s="244" t="s">
        <v>163</v>
      </c>
    </row>
    <row r="657" spans="1:6">
      <c r="A657" s="413">
        <v>78</v>
      </c>
      <c r="B657" s="36" t="s">
        <v>693</v>
      </c>
      <c r="C657" s="36" t="s">
        <v>834</v>
      </c>
      <c r="D657" s="244">
        <v>1</v>
      </c>
      <c r="E657" s="244" t="s">
        <v>40</v>
      </c>
      <c r="F657" s="244" t="s">
        <v>172</v>
      </c>
    </row>
    <row r="658" spans="1:6">
      <c r="A658" s="413">
        <v>78</v>
      </c>
      <c r="B658" s="36" t="s">
        <v>693</v>
      </c>
      <c r="C658" s="36" t="s">
        <v>835</v>
      </c>
      <c r="D658" s="244">
        <v>2</v>
      </c>
      <c r="E658" s="244" t="s">
        <v>172</v>
      </c>
      <c r="F658" s="244" t="s">
        <v>166</v>
      </c>
    </row>
    <row r="659" spans="1:6">
      <c r="A659" s="413">
        <v>78</v>
      </c>
      <c r="B659" s="36" t="s">
        <v>693</v>
      </c>
      <c r="C659" s="36" t="s">
        <v>836</v>
      </c>
      <c r="D659" s="244">
        <v>1</v>
      </c>
      <c r="E659" s="244" t="s">
        <v>40</v>
      </c>
      <c r="F659" s="244" t="s">
        <v>40</v>
      </c>
    </row>
    <row r="660" spans="1:6">
      <c r="A660" s="413">
        <v>78</v>
      </c>
      <c r="B660" s="36" t="s">
        <v>693</v>
      </c>
      <c r="C660" s="36" t="s">
        <v>837</v>
      </c>
      <c r="D660" s="244">
        <v>1</v>
      </c>
      <c r="E660" s="244" t="s">
        <v>40</v>
      </c>
      <c r="F660" s="244" t="s">
        <v>40</v>
      </c>
    </row>
    <row r="661" spans="1:6">
      <c r="A661" s="413">
        <v>78</v>
      </c>
      <c r="B661" s="36" t="s">
        <v>693</v>
      </c>
      <c r="C661" s="36" t="s">
        <v>838</v>
      </c>
      <c r="D661" s="244">
        <v>1</v>
      </c>
      <c r="E661" s="244" t="s">
        <v>40</v>
      </c>
      <c r="F661" s="244" t="s">
        <v>40</v>
      </c>
    </row>
    <row r="662" spans="1:6">
      <c r="A662" s="413">
        <v>78</v>
      </c>
      <c r="B662" s="36" t="s">
        <v>693</v>
      </c>
      <c r="C662" s="36" t="s">
        <v>839</v>
      </c>
      <c r="D662" s="244">
        <v>2</v>
      </c>
      <c r="E662" s="244" t="s">
        <v>172</v>
      </c>
      <c r="F662" s="244" t="s">
        <v>172</v>
      </c>
    </row>
    <row r="663" spans="1:6">
      <c r="A663" s="413">
        <v>78</v>
      </c>
      <c r="B663" s="36" t="s">
        <v>693</v>
      </c>
      <c r="C663" s="36" t="s">
        <v>840</v>
      </c>
      <c r="D663" s="244">
        <v>1</v>
      </c>
      <c r="E663" s="244" t="s">
        <v>172</v>
      </c>
      <c r="F663" s="244" t="s">
        <v>172</v>
      </c>
    </row>
    <row r="664" spans="1:6">
      <c r="A664" s="413">
        <v>78</v>
      </c>
      <c r="B664" s="36" t="s">
        <v>693</v>
      </c>
      <c r="C664" s="36" t="s">
        <v>841</v>
      </c>
      <c r="D664" s="244">
        <v>2</v>
      </c>
      <c r="E664" s="244" t="s">
        <v>172</v>
      </c>
      <c r="F664" s="244" t="s">
        <v>172</v>
      </c>
    </row>
    <row r="665" spans="1:6">
      <c r="A665" s="413">
        <v>78</v>
      </c>
      <c r="B665" s="36" t="s">
        <v>693</v>
      </c>
      <c r="C665" s="36" t="s">
        <v>842</v>
      </c>
      <c r="D665" s="244">
        <v>1</v>
      </c>
      <c r="E665" s="244" t="s">
        <v>163</v>
      </c>
      <c r="F665" s="244" t="s">
        <v>40</v>
      </c>
    </row>
    <row r="666" spans="1:6">
      <c r="A666" s="413">
        <v>78</v>
      </c>
      <c r="B666" s="36" t="s">
        <v>693</v>
      </c>
      <c r="C666" s="36" t="s">
        <v>843</v>
      </c>
      <c r="D666" s="244">
        <v>1</v>
      </c>
      <c r="E666" s="244" t="s">
        <v>40</v>
      </c>
      <c r="F666" s="244" t="s">
        <v>40</v>
      </c>
    </row>
    <row r="667" spans="1:6">
      <c r="A667" s="413">
        <v>78</v>
      </c>
      <c r="B667" s="36" t="s">
        <v>693</v>
      </c>
      <c r="C667" s="36" t="s">
        <v>844</v>
      </c>
      <c r="D667" s="244">
        <v>1</v>
      </c>
      <c r="E667" s="244" t="s">
        <v>40</v>
      </c>
      <c r="F667" s="244" t="s">
        <v>172</v>
      </c>
    </row>
    <row r="668" spans="1:6">
      <c r="A668" s="413">
        <v>78</v>
      </c>
      <c r="B668" s="36" t="s">
        <v>693</v>
      </c>
      <c r="C668" s="36" t="s">
        <v>845</v>
      </c>
      <c r="D668" s="244">
        <v>1</v>
      </c>
      <c r="E668" s="244" t="s">
        <v>40</v>
      </c>
      <c r="F668" s="244" t="s">
        <v>40</v>
      </c>
    </row>
    <row r="669" spans="1:6">
      <c r="A669" s="413">
        <v>78</v>
      </c>
      <c r="B669" s="36" t="s">
        <v>693</v>
      </c>
      <c r="C669" s="36" t="s">
        <v>846</v>
      </c>
      <c r="D669" s="244">
        <v>1</v>
      </c>
      <c r="E669" s="244" t="s">
        <v>40</v>
      </c>
      <c r="F669" s="244" t="s">
        <v>40</v>
      </c>
    </row>
    <row r="670" spans="1:6">
      <c r="A670" s="413">
        <v>78</v>
      </c>
      <c r="B670" s="36" t="s">
        <v>693</v>
      </c>
      <c r="C670" s="36" t="s">
        <v>847</v>
      </c>
      <c r="D670" s="244">
        <v>1</v>
      </c>
      <c r="E670" s="244" t="s">
        <v>40</v>
      </c>
      <c r="F670" s="244" t="s">
        <v>40</v>
      </c>
    </row>
    <row r="671" spans="1:6">
      <c r="A671" s="413">
        <v>78</v>
      </c>
      <c r="B671" s="36" t="s">
        <v>693</v>
      </c>
      <c r="C671" s="36" t="s">
        <v>848</v>
      </c>
      <c r="D671" s="244">
        <v>2</v>
      </c>
      <c r="E671" s="244" t="s">
        <v>172</v>
      </c>
      <c r="F671" s="244" t="s">
        <v>166</v>
      </c>
    </row>
    <row r="672" spans="1:6">
      <c r="A672" s="413">
        <v>78</v>
      </c>
      <c r="B672" s="36" t="s">
        <v>693</v>
      </c>
      <c r="C672" s="36" t="s">
        <v>849</v>
      </c>
      <c r="D672" s="244">
        <v>1</v>
      </c>
      <c r="E672" s="244" t="s">
        <v>40</v>
      </c>
      <c r="F672" s="244" t="s">
        <v>172</v>
      </c>
    </row>
    <row r="673" spans="1:6">
      <c r="A673" s="413">
        <v>78</v>
      </c>
      <c r="B673" s="36" t="s">
        <v>693</v>
      </c>
      <c r="C673" s="36" t="s">
        <v>850</v>
      </c>
      <c r="D673" s="244">
        <v>2</v>
      </c>
      <c r="E673" s="244" t="s">
        <v>166</v>
      </c>
      <c r="F673" s="244" t="s">
        <v>166</v>
      </c>
    </row>
    <row r="674" spans="1:6">
      <c r="A674" s="413">
        <v>78</v>
      </c>
      <c r="B674" s="36" t="s">
        <v>693</v>
      </c>
      <c r="C674" s="36" t="s">
        <v>851</v>
      </c>
      <c r="D674" s="244">
        <v>2</v>
      </c>
      <c r="E674" s="244" t="s">
        <v>166</v>
      </c>
      <c r="F674" s="244" t="s">
        <v>166</v>
      </c>
    </row>
    <row r="675" spans="1:6">
      <c r="A675" s="413">
        <v>78</v>
      </c>
      <c r="B675" s="36" t="s">
        <v>693</v>
      </c>
      <c r="C675" s="36" t="s">
        <v>475</v>
      </c>
      <c r="D675" s="244">
        <v>2</v>
      </c>
      <c r="E675" s="244" t="s">
        <v>166</v>
      </c>
      <c r="F675" s="244" t="s">
        <v>166</v>
      </c>
    </row>
    <row r="676" spans="1:6">
      <c r="A676" s="413">
        <v>78</v>
      </c>
      <c r="B676" s="36" t="s">
        <v>693</v>
      </c>
      <c r="C676" s="36" t="s">
        <v>852</v>
      </c>
      <c r="D676" s="244">
        <v>1</v>
      </c>
      <c r="E676" s="244" t="s">
        <v>172</v>
      </c>
      <c r="F676" s="244" t="s">
        <v>166</v>
      </c>
    </row>
    <row r="677" spans="1:6">
      <c r="A677" s="413">
        <v>78</v>
      </c>
      <c r="B677" s="36" t="s">
        <v>693</v>
      </c>
      <c r="C677" s="36" t="s">
        <v>853</v>
      </c>
      <c r="D677" s="244">
        <v>2</v>
      </c>
      <c r="E677" s="244" t="s">
        <v>166</v>
      </c>
      <c r="F677" s="244" t="s">
        <v>166</v>
      </c>
    </row>
    <row r="678" spans="1:6">
      <c r="A678" s="413">
        <v>78</v>
      </c>
      <c r="B678" s="36" t="s">
        <v>693</v>
      </c>
      <c r="C678" s="36" t="s">
        <v>854</v>
      </c>
      <c r="D678" s="244">
        <v>2</v>
      </c>
      <c r="E678" s="244" t="s">
        <v>166</v>
      </c>
      <c r="F678" s="244" t="s">
        <v>166</v>
      </c>
    </row>
    <row r="679" spans="1:6">
      <c r="A679" s="413">
        <v>78</v>
      </c>
      <c r="B679" s="36" t="s">
        <v>693</v>
      </c>
      <c r="C679" s="36" t="s">
        <v>855</v>
      </c>
      <c r="D679" s="244">
        <v>1</v>
      </c>
      <c r="E679" s="244" t="s">
        <v>40</v>
      </c>
      <c r="F679" s="244" t="s">
        <v>40</v>
      </c>
    </row>
    <row r="680" spans="1:6">
      <c r="A680" s="413">
        <v>78</v>
      </c>
      <c r="B680" s="36" t="s">
        <v>693</v>
      </c>
      <c r="C680" s="36" t="s">
        <v>856</v>
      </c>
      <c r="D680" s="244">
        <v>1</v>
      </c>
      <c r="E680" s="244" t="s">
        <v>40</v>
      </c>
      <c r="F680" s="244" t="s">
        <v>172</v>
      </c>
    </row>
    <row r="681" spans="1:6">
      <c r="A681" s="413">
        <v>78</v>
      </c>
      <c r="B681" s="36" t="s">
        <v>693</v>
      </c>
      <c r="C681" s="36" t="s">
        <v>857</v>
      </c>
      <c r="D681" s="244">
        <v>1</v>
      </c>
      <c r="E681" s="244" t="s">
        <v>40</v>
      </c>
      <c r="F681" s="244" t="s">
        <v>40</v>
      </c>
    </row>
    <row r="682" spans="1:6">
      <c r="A682" s="413">
        <v>78</v>
      </c>
      <c r="B682" s="36" t="s">
        <v>693</v>
      </c>
      <c r="C682" s="36" t="s">
        <v>858</v>
      </c>
      <c r="D682" s="244">
        <v>1</v>
      </c>
      <c r="E682" s="244" t="s">
        <v>172</v>
      </c>
      <c r="F682" s="244" t="s">
        <v>172</v>
      </c>
    </row>
    <row r="683" spans="1:6">
      <c r="A683" s="413">
        <v>78</v>
      </c>
      <c r="B683" s="36" t="s">
        <v>693</v>
      </c>
      <c r="C683" s="36" t="s">
        <v>859</v>
      </c>
      <c r="D683" s="244">
        <v>2</v>
      </c>
      <c r="E683" s="244" t="s">
        <v>172</v>
      </c>
      <c r="F683" s="244" t="s">
        <v>172</v>
      </c>
    </row>
    <row r="684" spans="1:6">
      <c r="A684" s="413">
        <v>78</v>
      </c>
      <c r="B684" s="36" t="s">
        <v>693</v>
      </c>
      <c r="C684" s="36" t="s">
        <v>860</v>
      </c>
      <c r="D684" s="244">
        <v>2</v>
      </c>
      <c r="E684" s="244" t="s">
        <v>166</v>
      </c>
      <c r="F684" s="244" t="s">
        <v>166</v>
      </c>
    </row>
    <row r="685" spans="1:6">
      <c r="A685" s="413">
        <v>78</v>
      </c>
      <c r="B685" s="36" t="s">
        <v>693</v>
      </c>
      <c r="C685" s="36" t="s">
        <v>861</v>
      </c>
      <c r="D685" s="244">
        <v>1</v>
      </c>
      <c r="E685" s="244" t="s">
        <v>40</v>
      </c>
      <c r="F685" s="244" t="s">
        <v>40</v>
      </c>
    </row>
    <row r="686" spans="1:6">
      <c r="A686" s="413">
        <v>78</v>
      </c>
      <c r="B686" s="36" t="s">
        <v>693</v>
      </c>
      <c r="C686" s="36" t="s">
        <v>862</v>
      </c>
      <c r="D686" s="244">
        <v>1</v>
      </c>
      <c r="E686" s="244" t="s">
        <v>40</v>
      </c>
      <c r="F686" s="244" t="s">
        <v>40</v>
      </c>
    </row>
    <row r="687" spans="1:6">
      <c r="A687" s="413">
        <v>78</v>
      </c>
      <c r="B687" s="36" t="s">
        <v>693</v>
      </c>
      <c r="C687" s="36" t="s">
        <v>863</v>
      </c>
      <c r="D687" s="244">
        <v>1</v>
      </c>
      <c r="E687" s="244" t="s">
        <v>40</v>
      </c>
      <c r="F687" s="244" t="s">
        <v>40</v>
      </c>
    </row>
    <row r="688" spans="1:6">
      <c r="A688" s="413">
        <v>78</v>
      </c>
      <c r="B688" s="36" t="s">
        <v>693</v>
      </c>
      <c r="C688" s="36" t="s">
        <v>864</v>
      </c>
      <c r="D688" s="244">
        <v>2</v>
      </c>
      <c r="E688" s="244" t="s">
        <v>166</v>
      </c>
      <c r="F688" s="244" t="s">
        <v>166</v>
      </c>
    </row>
    <row r="689" spans="1:6">
      <c r="A689" s="413">
        <v>78</v>
      </c>
      <c r="B689" s="36" t="s">
        <v>693</v>
      </c>
      <c r="C689" s="36" t="s">
        <v>865</v>
      </c>
      <c r="D689" s="244">
        <v>1</v>
      </c>
      <c r="E689" s="244" t="s">
        <v>40</v>
      </c>
      <c r="F689" s="244" t="s">
        <v>40</v>
      </c>
    </row>
    <row r="690" spans="1:6">
      <c r="A690" s="413">
        <v>78</v>
      </c>
      <c r="B690" s="36" t="s">
        <v>693</v>
      </c>
      <c r="C690" s="36" t="s">
        <v>866</v>
      </c>
      <c r="D690" s="244">
        <v>1</v>
      </c>
      <c r="E690" s="244" t="s">
        <v>163</v>
      </c>
      <c r="F690" s="244" t="s">
        <v>172</v>
      </c>
    </row>
    <row r="691" spans="1:6">
      <c r="A691" s="413">
        <v>78</v>
      </c>
      <c r="B691" s="36" t="s">
        <v>693</v>
      </c>
      <c r="C691" s="36" t="s">
        <v>867</v>
      </c>
      <c r="D691" s="244">
        <v>2</v>
      </c>
      <c r="E691" s="244" t="s">
        <v>172</v>
      </c>
      <c r="F691" s="244" t="s">
        <v>172</v>
      </c>
    </row>
    <row r="692" spans="1:6">
      <c r="A692" s="413">
        <v>78</v>
      </c>
      <c r="B692" s="36" t="s">
        <v>693</v>
      </c>
      <c r="C692" s="36" t="s">
        <v>868</v>
      </c>
      <c r="D692" s="244">
        <v>2</v>
      </c>
      <c r="E692" s="244" t="s">
        <v>166</v>
      </c>
      <c r="F692" s="244" t="s">
        <v>166</v>
      </c>
    </row>
    <row r="693" spans="1:6">
      <c r="A693" s="413">
        <v>78</v>
      </c>
      <c r="B693" s="36" t="s">
        <v>693</v>
      </c>
      <c r="C693" s="36" t="s">
        <v>869</v>
      </c>
      <c r="D693" s="244">
        <v>2</v>
      </c>
      <c r="E693" s="244" t="s">
        <v>172</v>
      </c>
      <c r="F693" s="244" t="s">
        <v>166</v>
      </c>
    </row>
    <row r="694" spans="1:6">
      <c r="A694" s="413">
        <v>78</v>
      </c>
      <c r="B694" s="36" t="s">
        <v>693</v>
      </c>
      <c r="C694" s="36" t="s">
        <v>870</v>
      </c>
      <c r="D694" s="244">
        <v>1</v>
      </c>
      <c r="E694" s="244" t="s">
        <v>40</v>
      </c>
      <c r="F694" s="244" t="s">
        <v>40</v>
      </c>
    </row>
    <row r="695" spans="1:6">
      <c r="A695" s="413">
        <v>78</v>
      </c>
      <c r="B695" s="36" t="s">
        <v>693</v>
      </c>
      <c r="C695" s="36" t="s">
        <v>871</v>
      </c>
      <c r="D695" s="244">
        <v>2</v>
      </c>
      <c r="E695" s="244" t="s">
        <v>166</v>
      </c>
      <c r="F695" s="244" t="s">
        <v>166</v>
      </c>
    </row>
    <row r="696" spans="1:6">
      <c r="A696" s="413">
        <v>78</v>
      </c>
      <c r="B696" s="36" t="s">
        <v>693</v>
      </c>
      <c r="C696" s="36" t="s">
        <v>872</v>
      </c>
      <c r="D696" s="244">
        <v>2</v>
      </c>
      <c r="E696" s="244" t="s">
        <v>166</v>
      </c>
      <c r="F696" s="244" t="s">
        <v>166</v>
      </c>
    </row>
    <row r="697" spans="1:6">
      <c r="A697" s="413">
        <v>78</v>
      </c>
      <c r="B697" s="36" t="s">
        <v>693</v>
      </c>
      <c r="C697" s="36" t="s">
        <v>873</v>
      </c>
      <c r="D697" s="244">
        <v>2</v>
      </c>
      <c r="E697" s="244" t="s">
        <v>166</v>
      </c>
      <c r="F697" s="244" t="s">
        <v>166</v>
      </c>
    </row>
    <row r="698" spans="1:6">
      <c r="A698" s="413">
        <v>78</v>
      </c>
      <c r="B698" s="36" t="s">
        <v>693</v>
      </c>
      <c r="C698" s="36" t="s">
        <v>874</v>
      </c>
      <c r="D698" s="244">
        <v>2</v>
      </c>
      <c r="E698" s="244" t="s">
        <v>172</v>
      </c>
      <c r="F698" s="244" t="s">
        <v>166</v>
      </c>
    </row>
    <row r="699" spans="1:6">
      <c r="A699" s="413">
        <v>78</v>
      </c>
      <c r="B699" s="36" t="s">
        <v>693</v>
      </c>
      <c r="C699" s="36" t="s">
        <v>875</v>
      </c>
      <c r="D699" s="244">
        <v>2</v>
      </c>
      <c r="E699" s="244" t="s">
        <v>166</v>
      </c>
      <c r="F699" s="244" t="s">
        <v>166</v>
      </c>
    </row>
    <row r="700" spans="1:6">
      <c r="A700" s="413">
        <v>78</v>
      </c>
      <c r="B700" s="36" t="s">
        <v>693</v>
      </c>
      <c r="C700" s="36" t="s">
        <v>876</v>
      </c>
      <c r="D700" s="244">
        <v>1</v>
      </c>
      <c r="E700" s="244" t="s">
        <v>163</v>
      </c>
      <c r="F700" s="244" t="s">
        <v>163</v>
      </c>
    </row>
    <row r="701" spans="1:6">
      <c r="A701" s="413">
        <v>78</v>
      </c>
      <c r="B701" s="36" t="s">
        <v>693</v>
      </c>
      <c r="C701" s="36" t="s">
        <v>877</v>
      </c>
      <c r="D701" s="244">
        <v>1</v>
      </c>
      <c r="E701" s="244" t="s">
        <v>172</v>
      </c>
      <c r="F701" s="244" t="s">
        <v>172</v>
      </c>
    </row>
    <row r="702" spans="1:6">
      <c r="A702" s="413">
        <v>78</v>
      </c>
      <c r="B702" s="36" t="s">
        <v>693</v>
      </c>
      <c r="C702" s="36" t="s">
        <v>878</v>
      </c>
      <c r="D702" s="244">
        <v>1</v>
      </c>
      <c r="E702" s="244" t="s">
        <v>40</v>
      </c>
      <c r="F702" s="244" t="s">
        <v>172</v>
      </c>
    </row>
    <row r="703" spans="1:6">
      <c r="A703" s="413">
        <v>78</v>
      </c>
      <c r="B703" s="36" t="s">
        <v>693</v>
      </c>
      <c r="C703" s="36" t="s">
        <v>879</v>
      </c>
      <c r="D703" s="244">
        <v>1</v>
      </c>
      <c r="E703" s="244" t="s">
        <v>40</v>
      </c>
      <c r="F703" s="244" t="s">
        <v>40</v>
      </c>
    </row>
    <row r="704" spans="1:6">
      <c r="A704" s="413">
        <v>78</v>
      </c>
      <c r="B704" s="36" t="s">
        <v>693</v>
      </c>
      <c r="C704" s="36" t="s">
        <v>880</v>
      </c>
      <c r="D704" s="244">
        <v>2</v>
      </c>
      <c r="E704" s="244" t="s">
        <v>166</v>
      </c>
      <c r="F704" s="244" t="s">
        <v>166</v>
      </c>
    </row>
    <row r="705" spans="1:6">
      <c r="A705" s="413">
        <v>78</v>
      </c>
      <c r="B705" s="36" t="s">
        <v>693</v>
      </c>
      <c r="C705" s="36" t="s">
        <v>881</v>
      </c>
      <c r="D705" s="244">
        <v>1</v>
      </c>
      <c r="E705" s="244" t="s">
        <v>40</v>
      </c>
      <c r="F705" s="244" t="s">
        <v>40</v>
      </c>
    </row>
    <row r="706" spans="1:6">
      <c r="A706" s="413">
        <v>78</v>
      </c>
      <c r="B706" s="36" t="s">
        <v>693</v>
      </c>
      <c r="C706" s="36" t="s">
        <v>882</v>
      </c>
      <c r="D706" s="244">
        <v>2</v>
      </c>
      <c r="E706" s="244" t="s">
        <v>166</v>
      </c>
      <c r="F706" s="244" t="s">
        <v>166</v>
      </c>
    </row>
    <row r="707" spans="1:6">
      <c r="A707" s="413">
        <v>78</v>
      </c>
      <c r="B707" s="36" t="s">
        <v>693</v>
      </c>
      <c r="C707" s="36" t="s">
        <v>883</v>
      </c>
      <c r="D707" s="244">
        <v>1</v>
      </c>
      <c r="E707" s="244" t="s">
        <v>40</v>
      </c>
      <c r="F707" s="244" t="s">
        <v>40</v>
      </c>
    </row>
    <row r="708" spans="1:6">
      <c r="A708" s="413">
        <v>78</v>
      </c>
      <c r="B708" s="36" t="s">
        <v>693</v>
      </c>
      <c r="C708" s="36" t="s">
        <v>884</v>
      </c>
      <c r="D708" s="244">
        <v>1</v>
      </c>
      <c r="E708" s="244" t="s">
        <v>40</v>
      </c>
      <c r="F708" s="244" t="s">
        <v>40</v>
      </c>
    </row>
    <row r="709" spans="1:6">
      <c r="A709" s="413">
        <v>78</v>
      </c>
      <c r="B709" s="36" t="s">
        <v>693</v>
      </c>
      <c r="C709" s="36" t="s">
        <v>885</v>
      </c>
      <c r="D709" s="244">
        <v>2</v>
      </c>
      <c r="E709" s="244" t="s">
        <v>172</v>
      </c>
      <c r="F709" s="244" t="s">
        <v>166</v>
      </c>
    </row>
    <row r="710" spans="1:6">
      <c r="A710" s="413">
        <v>78</v>
      </c>
      <c r="B710" s="36" t="s">
        <v>693</v>
      </c>
      <c r="C710" s="36" t="s">
        <v>886</v>
      </c>
      <c r="D710" s="244">
        <v>2</v>
      </c>
      <c r="E710" s="244" t="s">
        <v>166</v>
      </c>
      <c r="F710" s="244" t="s">
        <v>166</v>
      </c>
    </row>
    <row r="711" spans="1:6">
      <c r="A711" s="413">
        <v>78</v>
      </c>
      <c r="B711" s="36" t="s">
        <v>693</v>
      </c>
      <c r="C711" s="36" t="s">
        <v>887</v>
      </c>
      <c r="D711" s="244">
        <v>1</v>
      </c>
      <c r="E711" s="244" t="s">
        <v>172</v>
      </c>
      <c r="F711" s="244" t="s">
        <v>166</v>
      </c>
    </row>
    <row r="712" spans="1:6">
      <c r="A712" s="413">
        <v>78</v>
      </c>
      <c r="B712" s="36" t="s">
        <v>693</v>
      </c>
      <c r="C712" s="36" t="s">
        <v>888</v>
      </c>
      <c r="D712" s="244">
        <v>2</v>
      </c>
      <c r="E712" s="244" t="s">
        <v>172</v>
      </c>
      <c r="F712" s="244" t="s">
        <v>172</v>
      </c>
    </row>
    <row r="713" spans="1:6">
      <c r="A713" s="413">
        <v>78</v>
      </c>
      <c r="B713" s="36" t="s">
        <v>693</v>
      </c>
      <c r="C713" s="36" t="s">
        <v>889</v>
      </c>
      <c r="D713" s="244">
        <v>1</v>
      </c>
      <c r="E713" s="244" t="s">
        <v>40</v>
      </c>
      <c r="F713" s="244" t="s">
        <v>40</v>
      </c>
    </row>
    <row r="714" spans="1:6">
      <c r="A714" s="413">
        <v>78</v>
      </c>
      <c r="B714" s="36" t="s">
        <v>693</v>
      </c>
      <c r="C714" s="36" t="s">
        <v>890</v>
      </c>
      <c r="D714" s="244">
        <v>1</v>
      </c>
      <c r="E714" s="244" t="s">
        <v>163</v>
      </c>
      <c r="F714" s="244" t="s">
        <v>172</v>
      </c>
    </row>
    <row r="715" spans="1:6">
      <c r="A715" s="413">
        <v>78</v>
      </c>
      <c r="B715" s="36" t="s">
        <v>693</v>
      </c>
      <c r="C715" s="36" t="s">
        <v>891</v>
      </c>
      <c r="D715" s="244">
        <v>2</v>
      </c>
      <c r="E715" s="244" t="s">
        <v>172</v>
      </c>
      <c r="F715" s="244" t="s">
        <v>166</v>
      </c>
    </row>
    <row r="716" spans="1:6">
      <c r="A716" s="413">
        <v>78</v>
      </c>
      <c r="B716" s="36" t="s">
        <v>693</v>
      </c>
      <c r="C716" s="36" t="s">
        <v>892</v>
      </c>
      <c r="D716" s="244">
        <v>2</v>
      </c>
      <c r="E716" s="244" t="s">
        <v>172</v>
      </c>
      <c r="F716" s="244" t="s">
        <v>166</v>
      </c>
    </row>
    <row r="717" spans="1:6">
      <c r="A717" s="413">
        <v>78</v>
      </c>
      <c r="B717" s="36" t="s">
        <v>693</v>
      </c>
      <c r="C717" s="245" t="s">
        <v>1479</v>
      </c>
      <c r="D717" s="244">
        <v>1</v>
      </c>
      <c r="E717" s="244" t="s">
        <v>163</v>
      </c>
      <c r="F717" s="244"/>
    </row>
    <row r="718" spans="1:6">
      <c r="A718" s="413">
        <v>78</v>
      </c>
      <c r="B718" s="36" t="s">
        <v>693</v>
      </c>
      <c r="C718" s="36" t="s">
        <v>893</v>
      </c>
      <c r="D718" s="244">
        <v>1</v>
      </c>
      <c r="E718" s="244" t="s">
        <v>172</v>
      </c>
      <c r="F718" s="244" t="s">
        <v>172</v>
      </c>
    </row>
    <row r="719" spans="1:6">
      <c r="A719" s="413">
        <v>78</v>
      </c>
      <c r="B719" s="36" t="s">
        <v>693</v>
      </c>
      <c r="C719" s="36" t="s">
        <v>894</v>
      </c>
      <c r="D719" s="244">
        <v>2</v>
      </c>
      <c r="E719" s="244" t="s">
        <v>172</v>
      </c>
      <c r="F719" s="244" t="s">
        <v>166</v>
      </c>
    </row>
    <row r="720" spans="1:6">
      <c r="A720" s="413">
        <v>78</v>
      </c>
      <c r="B720" s="36" t="s">
        <v>693</v>
      </c>
      <c r="C720" s="36" t="s">
        <v>895</v>
      </c>
      <c r="D720" s="244">
        <v>1</v>
      </c>
      <c r="E720" s="244" t="s">
        <v>172</v>
      </c>
      <c r="F720" s="244" t="s">
        <v>172</v>
      </c>
    </row>
    <row r="721" spans="1:6">
      <c r="A721" s="413">
        <v>78</v>
      </c>
      <c r="B721" s="36" t="s">
        <v>693</v>
      </c>
      <c r="C721" s="36" t="s">
        <v>896</v>
      </c>
      <c r="D721" s="244">
        <v>2</v>
      </c>
      <c r="E721" s="244" t="s">
        <v>166</v>
      </c>
      <c r="F721" s="244" t="s">
        <v>166</v>
      </c>
    </row>
    <row r="722" spans="1:6">
      <c r="A722" s="413">
        <v>78</v>
      </c>
      <c r="B722" s="36" t="s">
        <v>693</v>
      </c>
      <c r="C722" s="36" t="s">
        <v>897</v>
      </c>
      <c r="D722" s="244">
        <v>2</v>
      </c>
      <c r="E722" s="244" t="s">
        <v>172</v>
      </c>
      <c r="F722" s="244" t="s">
        <v>166</v>
      </c>
    </row>
    <row r="723" spans="1:6">
      <c r="A723" s="413">
        <v>78</v>
      </c>
      <c r="B723" s="36" t="s">
        <v>693</v>
      </c>
      <c r="C723" s="36" t="s">
        <v>898</v>
      </c>
      <c r="D723" s="244">
        <v>1</v>
      </c>
      <c r="E723" s="244" t="s">
        <v>40</v>
      </c>
      <c r="F723" s="244" t="s">
        <v>40</v>
      </c>
    </row>
    <row r="724" spans="1:6">
      <c r="A724" s="413">
        <v>78</v>
      </c>
      <c r="B724" s="36" t="s">
        <v>693</v>
      </c>
      <c r="C724" s="36" t="s">
        <v>899</v>
      </c>
      <c r="D724" s="244">
        <v>1</v>
      </c>
      <c r="E724" s="244" t="s">
        <v>172</v>
      </c>
      <c r="F724" s="244" t="s">
        <v>172</v>
      </c>
    </row>
    <row r="725" spans="1:6">
      <c r="A725" s="413">
        <v>78</v>
      </c>
      <c r="B725" s="36" t="s">
        <v>693</v>
      </c>
      <c r="C725" s="36" t="s">
        <v>900</v>
      </c>
      <c r="D725" s="244">
        <v>1</v>
      </c>
      <c r="E725" s="244" t="s">
        <v>172</v>
      </c>
      <c r="F725" s="244" t="s">
        <v>172</v>
      </c>
    </row>
    <row r="726" spans="1:6">
      <c r="A726" s="413">
        <v>78</v>
      </c>
      <c r="B726" s="36" t="s">
        <v>693</v>
      </c>
      <c r="C726" s="36" t="s">
        <v>901</v>
      </c>
      <c r="D726" s="244">
        <v>1</v>
      </c>
      <c r="E726" s="244" t="s">
        <v>163</v>
      </c>
      <c r="F726" s="244" t="s">
        <v>163</v>
      </c>
    </row>
    <row r="727" spans="1:6">
      <c r="A727" s="413">
        <v>78</v>
      </c>
      <c r="B727" s="36" t="s">
        <v>693</v>
      </c>
      <c r="C727" s="36" t="s">
        <v>902</v>
      </c>
      <c r="D727" s="244">
        <v>2</v>
      </c>
      <c r="E727" s="244" t="s">
        <v>172</v>
      </c>
      <c r="F727" s="244" t="s">
        <v>172</v>
      </c>
    </row>
    <row r="728" spans="1:6">
      <c r="A728" s="413">
        <v>78</v>
      </c>
      <c r="B728" s="36" t="s">
        <v>693</v>
      </c>
      <c r="C728" s="36" t="s">
        <v>903</v>
      </c>
      <c r="D728" s="244">
        <v>2</v>
      </c>
      <c r="E728" s="244" t="s">
        <v>166</v>
      </c>
      <c r="F728" s="244" t="s">
        <v>166</v>
      </c>
    </row>
    <row r="729" spans="1:6">
      <c r="A729" s="413">
        <v>78</v>
      </c>
      <c r="B729" s="36" t="s">
        <v>693</v>
      </c>
      <c r="C729" s="36" t="s">
        <v>904</v>
      </c>
      <c r="D729" s="244">
        <v>2</v>
      </c>
      <c r="E729" s="244" t="s">
        <v>166</v>
      </c>
      <c r="F729" s="244" t="s">
        <v>166</v>
      </c>
    </row>
    <row r="730" spans="1:6">
      <c r="A730" s="413">
        <v>78</v>
      </c>
      <c r="B730" s="36" t="s">
        <v>693</v>
      </c>
      <c r="C730" s="36" t="s">
        <v>905</v>
      </c>
      <c r="D730" s="244">
        <v>1</v>
      </c>
      <c r="E730" s="244" t="s">
        <v>40</v>
      </c>
      <c r="F730" s="244" t="s">
        <v>172</v>
      </c>
    </row>
    <row r="731" spans="1:6">
      <c r="A731" s="413">
        <v>78</v>
      </c>
      <c r="B731" s="36" t="s">
        <v>693</v>
      </c>
      <c r="C731" s="36" t="s">
        <v>906</v>
      </c>
      <c r="D731" s="244">
        <v>1</v>
      </c>
      <c r="E731" s="244" t="s">
        <v>166</v>
      </c>
      <c r="F731" s="244" t="s">
        <v>166</v>
      </c>
    </row>
    <row r="732" spans="1:6">
      <c r="A732" s="413">
        <v>78</v>
      </c>
      <c r="B732" s="36" t="s">
        <v>693</v>
      </c>
      <c r="C732" s="36" t="s">
        <v>907</v>
      </c>
      <c r="D732" s="244">
        <v>2</v>
      </c>
      <c r="E732" s="244" t="s">
        <v>166</v>
      </c>
      <c r="F732" s="244" t="s">
        <v>166</v>
      </c>
    </row>
    <row r="733" spans="1:6">
      <c r="A733" s="413">
        <v>78</v>
      </c>
      <c r="B733" s="36" t="s">
        <v>693</v>
      </c>
      <c r="C733" s="36" t="s">
        <v>589</v>
      </c>
      <c r="D733" s="244">
        <v>2</v>
      </c>
      <c r="E733" s="244" t="s">
        <v>172</v>
      </c>
      <c r="F733" s="244" t="s">
        <v>166</v>
      </c>
    </row>
    <row r="734" spans="1:6">
      <c r="A734" s="413">
        <v>78</v>
      </c>
      <c r="B734" s="36" t="s">
        <v>693</v>
      </c>
      <c r="C734" s="36" t="s">
        <v>908</v>
      </c>
      <c r="D734" s="244">
        <v>1</v>
      </c>
      <c r="E734" s="244" t="s">
        <v>172</v>
      </c>
      <c r="F734" s="244" t="s">
        <v>172</v>
      </c>
    </row>
    <row r="735" spans="1:6">
      <c r="A735" s="413">
        <v>78</v>
      </c>
      <c r="B735" s="36" t="s">
        <v>693</v>
      </c>
      <c r="C735" s="36" t="s">
        <v>909</v>
      </c>
      <c r="D735" s="244">
        <v>2</v>
      </c>
      <c r="E735" s="244" t="s">
        <v>166</v>
      </c>
      <c r="F735" s="244" t="s">
        <v>166</v>
      </c>
    </row>
    <row r="736" spans="1:6">
      <c r="A736" s="413">
        <v>78</v>
      </c>
      <c r="B736" s="36" t="s">
        <v>693</v>
      </c>
      <c r="C736" s="36" t="s">
        <v>910</v>
      </c>
      <c r="D736" s="244">
        <v>1</v>
      </c>
      <c r="E736" s="244" t="s">
        <v>40</v>
      </c>
      <c r="F736" s="244" t="s">
        <v>172</v>
      </c>
    </row>
    <row r="737" spans="1:6">
      <c r="A737" s="413">
        <v>78</v>
      </c>
      <c r="B737" s="36" t="s">
        <v>693</v>
      </c>
      <c r="C737" s="36" t="s">
        <v>911</v>
      </c>
      <c r="D737" s="244">
        <v>1</v>
      </c>
      <c r="E737" s="244" t="s">
        <v>40</v>
      </c>
      <c r="F737" s="244" t="s">
        <v>40</v>
      </c>
    </row>
    <row r="738" spans="1:6">
      <c r="A738" s="413">
        <v>78</v>
      </c>
      <c r="B738" s="36" t="s">
        <v>693</v>
      </c>
      <c r="C738" s="36" t="s">
        <v>912</v>
      </c>
      <c r="D738" s="244">
        <v>1</v>
      </c>
      <c r="E738" s="244" t="s">
        <v>40</v>
      </c>
      <c r="F738" s="244" t="s">
        <v>40</v>
      </c>
    </row>
    <row r="739" spans="1:6">
      <c r="A739" s="413">
        <v>78</v>
      </c>
      <c r="B739" s="36" t="s">
        <v>693</v>
      </c>
      <c r="C739" s="36" t="s">
        <v>913</v>
      </c>
      <c r="D739" s="244">
        <v>1</v>
      </c>
      <c r="E739" s="244" t="s">
        <v>40</v>
      </c>
      <c r="F739" s="244" t="s">
        <v>40</v>
      </c>
    </row>
    <row r="740" spans="1:6">
      <c r="A740" s="413">
        <v>78</v>
      </c>
      <c r="B740" s="36" t="s">
        <v>693</v>
      </c>
      <c r="C740" s="36" t="s">
        <v>914</v>
      </c>
      <c r="D740" s="244">
        <v>1</v>
      </c>
      <c r="E740" s="244" t="s">
        <v>172</v>
      </c>
      <c r="F740" s="244" t="s">
        <v>172</v>
      </c>
    </row>
    <row r="741" spans="1:6">
      <c r="A741" s="413">
        <v>78</v>
      </c>
      <c r="B741" s="36" t="s">
        <v>693</v>
      </c>
      <c r="C741" s="36" t="s">
        <v>915</v>
      </c>
      <c r="D741" s="244">
        <v>1</v>
      </c>
      <c r="E741" s="244" t="s">
        <v>172</v>
      </c>
      <c r="F741" s="244" t="s">
        <v>172</v>
      </c>
    </row>
    <row r="742" spans="1:6">
      <c r="A742" s="413">
        <v>78</v>
      </c>
      <c r="B742" s="36" t="s">
        <v>693</v>
      </c>
      <c r="C742" s="36" t="s">
        <v>916</v>
      </c>
      <c r="D742" s="244">
        <v>2</v>
      </c>
      <c r="E742" s="244" t="s">
        <v>172</v>
      </c>
      <c r="F742" s="244" t="s">
        <v>166</v>
      </c>
    </row>
    <row r="743" spans="1:6">
      <c r="A743" s="413">
        <v>78</v>
      </c>
      <c r="B743" s="36" t="s">
        <v>693</v>
      </c>
      <c r="C743" s="36" t="s">
        <v>917</v>
      </c>
      <c r="D743" s="244">
        <v>1</v>
      </c>
      <c r="E743" s="244" t="s">
        <v>172</v>
      </c>
      <c r="F743" s="244" t="s">
        <v>172</v>
      </c>
    </row>
    <row r="744" spans="1:6">
      <c r="A744" s="413">
        <v>78</v>
      </c>
      <c r="B744" s="36" t="s">
        <v>693</v>
      </c>
      <c r="C744" s="36" t="s">
        <v>918</v>
      </c>
      <c r="D744" s="244">
        <v>2</v>
      </c>
      <c r="E744" s="244" t="s">
        <v>166</v>
      </c>
      <c r="F744" s="244" t="s">
        <v>166</v>
      </c>
    </row>
    <row r="745" spans="1:6">
      <c r="A745" s="413">
        <v>78</v>
      </c>
      <c r="B745" s="36" t="s">
        <v>693</v>
      </c>
      <c r="C745" s="36" t="s">
        <v>919</v>
      </c>
      <c r="D745" s="244">
        <v>2</v>
      </c>
      <c r="E745" s="244" t="s">
        <v>172</v>
      </c>
      <c r="F745" s="244" t="s">
        <v>166</v>
      </c>
    </row>
    <row r="746" spans="1:6">
      <c r="A746" s="413">
        <v>78</v>
      </c>
      <c r="B746" s="36" t="s">
        <v>693</v>
      </c>
      <c r="C746" s="36" t="s">
        <v>920</v>
      </c>
      <c r="D746" s="244">
        <v>2</v>
      </c>
      <c r="E746" s="244" t="s">
        <v>166</v>
      </c>
      <c r="F746" s="244" t="s">
        <v>166</v>
      </c>
    </row>
    <row r="747" spans="1:6">
      <c r="A747" s="413">
        <v>78</v>
      </c>
      <c r="B747" s="36" t="s">
        <v>693</v>
      </c>
      <c r="C747" s="36" t="s">
        <v>921</v>
      </c>
      <c r="D747" s="244">
        <v>2</v>
      </c>
      <c r="E747" s="244" t="s">
        <v>166</v>
      </c>
      <c r="F747" s="244" t="s">
        <v>166</v>
      </c>
    </row>
    <row r="748" spans="1:6">
      <c r="A748" s="413">
        <v>78</v>
      </c>
      <c r="B748" s="36" t="s">
        <v>693</v>
      </c>
      <c r="C748" s="36" t="s">
        <v>922</v>
      </c>
      <c r="D748" s="244">
        <v>1</v>
      </c>
      <c r="E748" s="244" t="s">
        <v>40</v>
      </c>
      <c r="F748" s="244" t="s">
        <v>40</v>
      </c>
    </row>
    <row r="749" spans="1:6">
      <c r="A749" s="413">
        <v>78</v>
      </c>
      <c r="B749" s="36" t="s">
        <v>693</v>
      </c>
      <c r="C749" s="36" t="s">
        <v>923</v>
      </c>
      <c r="D749" s="244">
        <v>1</v>
      </c>
      <c r="E749" s="244" t="s">
        <v>172</v>
      </c>
      <c r="F749" s="244" t="s">
        <v>172</v>
      </c>
    </row>
    <row r="750" spans="1:6">
      <c r="A750" s="413">
        <v>78</v>
      </c>
      <c r="B750" s="36" t="s">
        <v>693</v>
      </c>
      <c r="C750" s="36" t="s">
        <v>924</v>
      </c>
      <c r="D750" s="244">
        <v>1</v>
      </c>
      <c r="E750" s="244" t="s">
        <v>172</v>
      </c>
      <c r="F750" s="244" t="s">
        <v>166</v>
      </c>
    </row>
    <row r="751" spans="1:6">
      <c r="A751" s="413">
        <v>78</v>
      </c>
      <c r="B751" s="36" t="s">
        <v>693</v>
      </c>
      <c r="C751" s="36" t="s">
        <v>925</v>
      </c>
      <c r="D751" s="244">
        <v>2</v>
      </c>
      <c r="E751" s="244" t="s">
        <v>166</v>
      </c>
      <c r="F751" s="244" t="s">
        <v>166</v>
      </c>
    </row>
    <row r="752" spans="1:6">
      <c r="A752" s="413">
        <v>78</v>
      </c>
      <c r="B752" s="36" t="s">
        <v>693</v>
      </c>
      <c r="C752" s="36" t="s">
        <v>926</v>
      </c>
      <c r="D752" s="244">
        <v>1</v>
      </c>
      <c r="E752" s="244" t="s">
        <v>40</v>
      </c>
      <c r="F752" s="244" t="s">
        <v>172</v>
      </c>
    </row>
    <row r="753" spans="1:6">
      <c r="A753" s="413">
        <v>78</v>
      </c>
      <c r="B753" s="36" t="s">
        <v>693</v>
      </c>
      <c r="C753" s="36" t="s">
        <v>927</v>
      </c>
      <c r="D753" s="244">
        <v>1</v>
      </c>
      <c r="E753" s="244" t="s">
        <v>40</v>
      </c>
      <c r="F753" s="244" t="s">
        <v>40</v>
      </c>
    </row>
    <row r="754" spans="1:6">
      <c r="A754" s="413">
        <v>78</v>
      </c>
      <c r="B754" s="36" t="s">
        <v>693</v>
      </c>
      <c r="C754" s="36" t="s">
        <v>928</v>
      </c>
      <c r="D754" s="244">
        <v>1</v>
      </c>
      <c r="E754" s="244" t="s">
        <v>40</v>
      </c>
      <c r="F754" s="244" t="s">
        <v>40</v>
      </c>
    </row>
    <row r="755" spans="1:6">
      <c r="A755" s="413">
        <v>78</v>
      </c>
      <c r="B755" s="36" t="s">
        <v>693</v>
      </c>
      <c r="C755" s="36" t="s">
        <v>929</v>
      </c>
      <c r="D755" s="244">
        <v>1</v>
      </c>
      <c r="E755" s="244" t="s">
        <v>40</v>
      </c>
      <c r="F755" s="244" t="s">
        <v>40</v>
      </c>
    </row>
    <row r="756" spans="1:6">
      <c r="A756" s="413">
        <v>78</v>
      </c>
      <c r="B756" s="36" t="s">
        <v>693</v>
      </c>
      <c r="C756" s="36" t="s">
        <v>930</v>
      </c>
      <c r="D756" s="244">
        <v>1</v>
      </c>
      <c r="E756" s="244" t="s">
        <v>40</v>
      </c>
      <c r="F756" s="244" t="s">
        <v>40</v>
      </c>
    </row>
    <row r="757" spans="1:6">
      <c r="A757" s="413">
        <v>78</v>
      </c>
      <c r="B757" s="36" t="s">
        <v>693</v>
      </c>
      <c r="C757" s="36" t="s">
        <v>931</v>
      </c>
      <c r="D757" s="244">
        <v>1</v>
      </c>
      <c r="E757" s="244" t="s">
        <v>163</v>
      </c>
      <c r="F757" s="244" t="s">
        <v>163</v>
      </c>
    </row>
    <row r="758" spans="1:6">
      <c r="A758" s="413">
        <v>78</v>
      </c>
      <c r="B758" s="36" t="s">
        <v>693</v>
      </c>
      <c r="C758" s="36" t="s">
        <v>932</v>
      </c>
      <c r="D758" s="244">
        <v>1</v>
      </c>
      <c r="E758" s="244" t="s">
        <v>40</v>
      </c>
      <c r="F758" s="244" t="s">
        <v>40</v>
      </c>
    </row>
    <row r="759" spans="1:6">
      <c r="A759" s="413">
        <v>78</v>
      </c>
      <c r="B759" s="36" t="s">
        <v>693</v>
      </c>
      <c r="C759" s="36" t="s">
        <v>933</v>
      </c>
      <c r="D759" s="244">
        <v>1</v>
      </c>
      <c r="E759" s="244" t="s">
        <v>40</v>
      </c>
      <c r="F759" s="244" t="s">
        <v>40</v>
      </c>
    </row>
    <row r="760" spans="1:6">
      <c r="A760" s="413">
        <v>78</v>
      </c>
      <c r="B760" s="36" t="s">
        <v>693</v>
      </c>
      <c r="C760" s="36" t="s">
        <v>934</v>
      </c>
      <c r="D760" s="244">
        <v>1</v>
      </c>
      <c r="E760" s="244" t="s">
        <v>40</v>
      </c>
      <c r="F760" s="244" t="s">
        <v>40</v>
      </c>
    </row>
    <row r="761" spans="1:6">
      <c r="A761" s="413">
        <v>78</v>
      </c>
      <c r="B761" s="36" t="s">
        <v>693</v>
      </c>
      <c r="C761" s="36" t="s">
        <v>935</v>
      </c>
      <c r="D761" s="244">
        <v>1</v>
      </c>
      <c r="E761" s="244" t="s">
        <v>163</v>
      </c>
      <c r="F761" s="244" t="s">
        <v>163</v>
      </c>
    </row>
    <row r="762" spans="1:6">
      <c r="A762" s="413">
        <v>78</v>
      </c>
      <c r="B762" s="36" t="s">
        <v>693</v>
      </c>
      <c r="C762" s="36" t="s">
        <v>936</v>
      </c>
      <c r="D762" s="244">
        <v>1</v>
      </c>
      <c r="E762" s="244" t="s">
        <v>40</v>
      </c>
      <c r="F762" s="244" t="s">
        <v>40</v>
      </c>
    </row>
    <row r="763" spans="1:6">
      <c r="A763" s="413">
        <v>78</v>
      </c>
      <c r="B763" s="36" t="s">
        <v>693</v>
      </c>
      <c r="C763" s="36" t="s">
        <v>937</v>
      </c>
      <c r="D763" s="244">
        <v>1</v>
      </c>
      <c r="E763" s="244" t="s">
        <v>163</v>
      </c>
      <c r="F763" s="244" t="s">
        <v>163</v>
      </c>
    </row>
    <row r="764" spans="1:6">
      <c r="A764" s="413">
        <v>78</v>
      </c>
      <c r="B764" s="36" t="s">
        <v>693</v>
      </c>
      <c r="C764" s="36" t="s">
        <v>938</v>
      </c>
      <c r="D764" s="244">
        <v>1</v>
      </c>
      <c r="E764" s="244" t="s">
        <v>172</v>
      </c>
      <c r="F764" s="244" t="s">
        <v>172</v>
      </c>
    </row>
    <row r="765" spans="1:6">
      <c r="A765" s="413">
        <v>78</v>
      </c>
      <c r="B765" s="36" t="s">
        <v>693</v>
      </c>
      <c r="C765" s="36" t="s">
        <v>939</v>
      </c>
      <c r="D765" s="244">
        <v>1</v>
      </c>
      <c r="E765" s="244" t="s">
        <v>40</v>
      </c>
      <c r="F765" s="244" t="s">
        <v>166</v>
      </c>
    </row>
    <row r="766" spans="1:6">
      <c r="A766" s="413">
        <v>78</v>
      </c>
      <c r="B766" s="36" t="s">
        <v>693</v>
      </c>
      <c r="C766" s="36" t="s">
        <v>940</v>
      </c>
      <c r="D766" s="244">
        <v>2</v>
      </c>
      <c r="E766" s="244" t="s">
        <v>166</v>
      </c>
      <c r="F766" s="244" t="s">
        <v>166</v>
      </c>
    </row>
    <row r="767" spans="1:6">
      <c r="A767" s="413">
        <v>78</v>
      </c>
      <c r="B767" s="36" t="s">
        <v>693</v>
      </c>
      <c r="C767" s="36" t="s">
        <v>941</v>
      </c>
      <c r="D767" s="244">
        <v>1</v>
      </c>
      <c r="E767" s="244" t="s">
        <v>40</v>
      </c>
      <c r="F767" s="244" t="s">
        <v>40</v>
      </c>
    </row>
    <row r="768" spans="1:6">
      <c r="A768" s="413">
        <v>78</v>
      </c>
      <c r="B768" s="36" t="s">
        <v>693</v>
      </c>
      <c r="C768" s="36" t="s">
        <v>942</v>
      </c>
      <c r="D768" s="244">
        <v>1</v>
      </c>
      <c r="E768" s="244" t="s">
        <v>40</v>
      </c>
      <c r="F768" s="244" t="s">
        <v>40</v>
      </c>
    </row>
    <row r="769" spans="1:6">
      <c r="A769" s="413">
        <v>78</v>
      </c>
      <c r="B769" s="36" t="s">
        <v>693</v>
      </c>
      <c r="C769" s="36" t="s">
        <v>943</v>
      </c>
      <c r="D769" s="244">
        <v>2</v>
      </c>
      <c r="E769" s="244" t="s">
        <v>172</v>
      </c>
      <c r="F769" s="244" t="s">
        <v>166</v>
      </c>
    </row>
    <row r="770" spans="1:6">
      <c r="A770" s="413">
        <v>78</v>
      </c>
      <c r="B770" s="36" t="s">
        <v>693</v>
      </c>
      <c r="C770" s="36" t="s">
        <v>944</v>
      </c>
      <c r="D770" s="244">
        <v>2</v>
      </c>
      <c r="E770" s="244" t="s">
        <v>172</v>
      </c>
      <c r="F770" s="244" t="s">
        <v>166</v>
      </c>
    </row>
    <row r="771" spans="1:6">
      <c r="A771" s="413">
        <v>78</v>
      </c>
      <c r="B771" s="36" t="s">
        <v>693</v>
      </c>
      <c r="C771" s="36" t="s">
        <v>945</v>
      </c>
      <c r="D771" s="244">
        <v>1</v>
      </c>
      <c r="E771" s="244" t="s">
        <v>40</v>
      </c>
      <c r="F771" s="244" t="s">
        <v>40</v>
      </c>
    </row>
    <row r="772" spans="1:6">
      <c r="A772" s="413">
        <v>78</v>
      </c>
      <c r="B772" s="36" t="s">
        <v>693</v>
      </c>
      <c r="C772" s="36" t="s">
        <v>946</v>
      </c>
      <c r="D772" s="244">
        <v>1</v>
      </c>
      <c r="E772" s="244" t="s">
        <v>163</v>
      </c>
      <c r="F772" s="244" t="s">
        <v>163</v>
      </c>
    </row>
    <row r="773" spans="1:6">
      <c r="A773" s="413">
        <v>78</v>
      </c>
      <c r="B773" s="36" t="s">
        <v>693</v>
      </c>
      <c r="C773" s="36" t="s">
        <v>947</v>
      </c>
      <c r="D773" s="244">
        <v>1</v>
      </c>
      <c r="E773" s="244" t="s">
        <v>40</v>
      </c>
      <c r="F773" s="244" t="s">
        <v>40</v>
      </c>
    </row>
    <row r="774" spans="1:6">
      <c r="A774" s="413">
        <v>91</v>
      </c>
      <c r="B774" s="419" t="s">
        <v>948</v>
      </c>
      <c r="C774" s="36" t="s">
        <v>949</v>
      </c>
      <c r="D774" s="244">
        <v>2</v>
      </c>
      <c r="E774" s="244" t="s">
        <v>166</v>
      </c>
      <c r="F774" s="244" t="s">
        <v>166</v>
      </c>
    </row>
    <row r="775" spans="1:6">
      <c r="A775" s="413">
        <v>91</v>
      </c>
      <c r="B775" s="419" t="s">
        <v>948</v>
      </c>
      <c r="C775" s="36" t="s">
        <v>950</v>
      </c>
      <c r="D775" s="244">
        <v>2</v>
      </c>
      <c r="E775" s="244" t="s">
        <v>166</v>
      </c>
      <c r="F775" s="244" t="s">
        <v>166</v>
      </c>
    </row>
    <row r="776" spans="1:6">
      <c r="A776" s="413">
        <v>91</v>
      </c>
      <c r="B776" s="419" t="s">
        <v>948</v>
      </c>
      <c r="C776" s="36" t="s">
        <v>951</v>
      </c>
      <c r="D776" s="244">
        <v>1</v>
      </c>
      <c r="E776" s="244" t="s">
        <v>172</v>
      </c>
      <c r="F776" s="244" t="s">
        <v>166</v>
      </c>
    </row>
    <row r="777" spans="1:6">
      <c r="A777" s="413">
        <v>91</v>
      </c>
      <c r="B777" s="419" t="s">
        <v>948</v>
      </c>
      <c r="C777" s="36" t="s">
        <v>952</v>
      </c>
      <c r="D777" s="244">
        <v>1</v>
      </c>
      <c r="E777" s="244" t="s">
        <v>40</v>
      </c>
      <c r="F777" s="244" t="s">
        <v>40</v>
      </c>
    </row>
    <row r="778" spans="1:6">
      <c r="A778" s="413">
        <v>91</v>
      </c>
      <c r="B778" s="419" t="s">
        <v>948</v>
      </c>
      <c r="C778" s="36" t="s">
        <v>953</v>
      </c>
      <c r="D778" s="244">
        <v>2</v>
      </c>
      <c r="E778" s="244" t="s">
        <v>166</v>
      </c>
      <c r="F778" s="244" t="s">
        <v>166</v>
      </c>
    </row>
    <row r="779" spans="1:6">
      <c r="A779" s="413">
        <v>91</v>
      </c>
      <c r="B779" s="419" t="s">
        <v>948</v>
      </c>
      <c r="C779" s="36" t="s">
        <v>954</v>
      </c>
      <c r="D779" s="244">
        <v>1</v>
      </c>
      <c r="E779" s="244" t="s">
        <v>40</v>
      </c>
      <c r="F779" s="244" t="s">
        <v>40</v>
      </c>
    </row>
    <row r="780" spans="1:6">
      <c r="A780" s="413">
        <v>91</v>
      </c>
      <c r="B780" s="419" t="s">
        <v>948</v>
      </c>
      <c r="C780" s="36" t="s">
        <v>955</v>
      </c>
      <c r="D780" s="244">
        <v>2</v>
      </c>
      <c r="E780" s="244" t="s">
        <v>166</v>
      </c>
      <c r="F780" s="244" t="s">
        <v>166</v>
      </c>
    </row>
    <row r="781" spans="1:6">
      <c r="A781" s="413">
        <v>91</v>
      </c>
      <c r="B781" s="419" t="s">
        <v>948</v>
      </c>
      <c r="C781" s="36" t="s">
        <v>956</v>
      </c>
      <c r="D781" s="244">
        <v>1</v>
      </c>
      <c r="E781" s="244" t="s">
        <v>172</v>
      </c>
      <c r="F781" s="244" t="s">
        <v>172</v>
      </c>
    </row>
    <row r="782" spans="1:6">
      <c r="A782" s="413">
        <v>91</v>
      </c>
      <c r="B782" s="419" t="s">
        <v>948</v>
      </c>
      <c r="C782" s="36" t="s">
        <v>957</v>
      </c>
      <c r="D782" s="244">
        <v>2</v>
      </c>
      <c r="E782" s="244" t="s">
        <v>172</v>
      </c>
      <c r="F782" s="244" t="s">
        <v>172</v>
      </c>
    </row>
    <row r="783" spans="1:6">
      <c r="A783" s="413">
        <v>91</v>
      </c>
      <c r="B783" s="419" t="s">
        <v>948</v>
      </c>
      <c r="C783" s="36" t="s">
        <v>958</v>
      </c>
      <c r="D783" s="244">
        <v>1</v>
      </c>
      <c r="E783" s="244" t="s">
        <v>172</v>
      </c>
      <c r="F783" s="244" t="s">
        <v>172</v>
      </c>
    </row>
    <row r="784" spans="1:6">
      <c r="A784" s="413">
        <v>91</v>
      </c>
      <c r="B784" s="419" t="s">
        <v>948</v>
      </c>
      <c r="C784" s="36" t="s">
        <v>959</v>
      </c>
      <c r="D784" s="244">
        <v>1</v>
      </c>
      <c r="E784" s="244" t="s">
        <v>40</v>
      </c>
      <c r="F784" s="244" t="s">
        <v>40</v>
      </c>
    </row>
    <row r="785" spans="1:6">
      <c r="A785" s="413">
        <v>91</v>
      </c>
      <c r="B785" s="419" t="s">
        <v>948</v>
      </c>
      <c r="C785" s="36" t="s">
        <v>960</v>
      </c>
      <c r="D785" s="244">
        <v>1</v>
      </c>
      <c r="E785" s="244" t="s">
        <v>172</v>
      </c>
      <c r="F785" s="244" t="s">
        <v>172</v>
      </c>
    </row>
    <row r="786" spans="1:6">
      <c r="A786" s="413">
        <v>91</v>
      </c>
      <c r="B786" s="419" t="s">
        <v>948</v>
      </c>
      <c r="C786" s="36" t="s">
        <v>961</v>
      </c>
      <c r="D786" s="244">
        <v>1</v>
      </c>
      <c r="E786" s="244" t="s">
        <v>172</v>
      </c>
      <c r="F786" s="244" t="s">
        <v>172</v>
      </c>
    </row>
    <row r="787" spans="1:6">
      <c r="A787" s="413">
        <v>91</v>
      </c>
      <c r="B787" s="419" t="s">
        <v>948</v>
      </c>
      <c r="C787" s="36" t="s">
        <v>962</v>
      </c>
      <c r="D787" s="244">
        <v>1</v>
      </c>
      <c r="E787" s="244" t="s">
        <v>163</v>
      </c>
      <c r="F787" s="244" t="s">
        <v>40</v>
      </c>
    </row>
    <row r="788" spans="1:6">
      <c r="A788" s="413">
        <v>91</v>
      </c>
      <c r="B788" s="419" t="s">
        <v>948</v>
      </c>
      <c r="C788" s="36" t="s">
        <v>209</v>
      </c>
      <c r="D788" s="244">
        <v>2</v>
      </c>
      <c r="E788" s="244" t="s">
        <v>166</v>
      </c>
      <c r="F788" s="244" t="s">
        <v>166</v>
      </c>
    </row>
    <row r="789" spans="1:6">
      <c r="A789" s="413">
        <v>91</v>
      </c>
      <c r="B789" s="419" t="s">
        <v>948</v>
      </c>
      <c r="C789" s="36" t="s">
        <v>963</v>
      </c>
      <c r="D789" s="244">
        <v>2</v>
      </c>
      <c r="E789" s="244" t="s">
        <v>166</v>
      </c>
      <c r="F789" s="244" t="s">
        <v>166</v>
      </c>
    </row>
    <row r="790" spans="1:6">
      <c r="A790" s="413">
        <v>91</v>
      </c>
      <c r="B790" s="419" t="s">
        <v>948</v>
      </c>
      <c r="C790" s="36" t="s">
        <v>964</v>
      </c>
      <c r="D790" s="244">
        <v>2</v>
      </c>
      <c r="E790" s="244" t="s">
        <v>166</v>
      </c>
      <c r="F790" s="244" t="s">
        <v>166</v>
      </c>
    </row>
    <row r="791" spans="1:6">
      <c r="A791" s="413">
        <v>91</v>
      </c>
      <c r="B791" s="419" t="s">
        <v>948</v>
      </c>
      <c r="C791" s="36" t="s">
        <v>965</v>
      </c>
      <c r="D791" s="244">
        <v>2</v>
      </c>
      <c r="E791" s="244" t="s">
        <v>166</v>
      </c>
      <c r="F791" s="244" t="s">
        <v>166</v>
      </c>
    </row>
    <row r="792" spans="1:6">
      <c r="A792" s="413">
        <v>91</v>
      </c>
      <c r="B792" s="419" t="s">
        <v>948</v>
      </c>
      <c r="C792" s="36" t="s">
        <v>966</v>
      </c>
      <c r="D792" s="244">
        <v>2</v>
      </c>
      <c r="E792" s="244" t="s">
        <v>166</v>
      </c>
      <c r="F792" s="244" t="s">
        <v>166</v>
      </c>
    </row>
    <row r="793" spans="1:6">
      <c r="A793" s="413">
        <v>91</v>
      </c>
      <c r="B793" s="419" t="s">
        <v>948</v>
      </c>
      <c r="C793" s="36" t="s">
        <v>967</v>
      </c>
      <c r="D793" s="244">
        <v>2</v>
      </c>
      <c r="E793" s="244" t="s">
        <v>166</v>
      </c>
      <c r="F793" s="244" t="s">
        <v>166</v>
      </c>
    </row>
    <row r="794" spans="1:6">
      <c r="A794" s="413">
        <v>91</v>
      </c>
      <c r="B794" s="419" t="s">
        <v>948</v>
      </c>
      <c r="C794" s="36" t="s">
        <v>968</v>
      </c>
      <c r="D794" s="244">
        <v>1</v>
      </c>
      <c r="E794" s="244" t="s">
        <v>172</v>
      </c>
      <c r="F794" s="244" t="s">
        <v>172</v>
      </c>
    </row>
    <row r="795" spans="1:6">
      <c r="A795" s="413">
        <v>91</v>
      </c>
      <c r="B795" s="419" t="s">
        <v>948</v>
      </c>
      <c r="C795" s="36" t="s">
        <v>969</v>
      </c>
      <c r="D795" s="244">
        <v>1</v>
      </c>
      <c r="E795" s="244" t="s">
        <v>40</v>
      </c>
      <c r="F795" s="244" t="s">
        <v>40</v>
      </c>
    </row>
    <row r="796" spans="1:6">
      <c r="A796" s="413">
        <v>91</v>
      </c>
      <c r="B796" s="419" t="s">
        <v>948</v>
      </c>
      <c r="C796" s="36" t="s">
        <v>970</v>
      </c>
      <c r="D796" s="244">
        <v>1</v>
      </c>
      <c r="E796" s="244" t="s">
        <v>172</v>
      </c>
      <c r="F796" s="244" t="s">
        <v>172</v>
      </c>
    </row>
    <row r="797" spans="1:6">
      <c r="A797" s="413">
        <v>91</v>
      </c>
      <c r="B797" s="419" t="s">
        <v>948</v>
      </c>
      <c r="C797" s="36" t="s">
        <v>971</v>
      </c>
      <c r="D797" s="244">
        <v>1</v>
      </c>
      <c r="E797" s="244" t="s">
        <v>172</v>
      </c>
      <c r="F797" s="244" t="s">
        <v>172</v>
      </c>
    </row>
    <row r="798" spans="1:6">
      <c r="A798" s="413">
        <v>91</v>
      </c>
      <c r="B798" s="419" t="s">
        <v>948</v>
      </c>
      <c r="C798" s="36" t="s">
        <v>972</v>
      </c>
      <c r="D798" s="244">
        <v>1</v>
      </c>
      <c r="E798" s="244" t="s">
        <v>40</v>
      </c>
      <c r="F798" s="244" t="s">
        <v>40</v>
      </c>
    </row>
    <row r="799" spans="1:6">
      <c r="A799" s="413">
        <v>91</v>
      </c>
      <c r="B799" s="419" t="s">
        <v>948</v>
      </c>
      <c r="C799" s="36" t="s">
        <v>973</v>
      </c>
      <c r="D799" s="244">
        <v>2</v>
      </c>
      <c r="E799" s="244" t="s">
        <v>166</v>
      </c>
      <c r="F799" s="244" t="s">
        <v>166</v>
      </c>
    </row>
    <row r="800" spans="1:6">
      <c r="A800" s="413">
        <v>91</v>
      </c>
      <c r="B800" s="419" t="s">
        <v>948</v>
      </c>
      <c r="C800" s="36" t="s">
        <v>974</v>
      </c>
      <c r="D800" s="244">
        <v>1</v>
      </c>
      <c r="E800" s="244" t="s">
        <v>172</v>
      </c>
      <c r="F800" s="244" t="s">
        <v>172</v>
      </c>
    </row>
    <row r="801" spans="1:6">
      <c r="A801" s="413">
        <v>91</v>
      </c>
      <c r="B801" s="419" t="s">
        <v>948</v>
      </c>
      <c r="C801" s="36" t="s">
        <v>975</v>
      </c>
      <c r="D801" s="244">
        <v>2</v>
      </c>
      <c r="E801" s="244" t="s">
        <v>172</v>
      </c>
      <c r="F801" s="244" t="s">
        <v>166</v>
      </c>
    </row>
    <row r="802" spans="1:6">
      <c r="A802" s="413">
        <v>91</v>
      </c>
      <c r="B802" s="419" t="s">
        <v>948</v>
      </c>
      <c r="C802" s="36" t="s">
        <v>976</v>
      </c>
      <c r="D802" s="244">
        <v>1</v>
      </c>
      <c r="E802" s="244" t="s">
        <v>40</v>
      </c>
      <c r="F802" s="244" t="s">
        <v>40</v>
      </c>
    </row>
    <row r="803" spans="1:6">
      <c r="A803" s="413">
        <v>91</v>
      </c>
      <c r="B803" s="419" t="s">
        <v>948</v>
      </c>
      <c r="C803" s="36" t="s">
        <v>977</v>
      </c>
      <c r="D803" s="244">
        <v>1</v>
      </c>
      <c r="E803" s="244" t="s">
        <v>40</v>
      </c>
      <c r="F803" s="244" t="s">
        <v>40</v>
      </c>
    </row>
    <row r="804" spans="1:6">
      <c r="A804" s="413">
        <v>91</v>
      </c>
      <c r="B804" s="419" t="s">
        <v>948</v>
      </c>
      <c r="C804" s="36" t="s">
        <v>978</v>
      </c>
      <c r="D804" s="244">
        <v>1</v>
      </c>
      <c r="E804" s="244" t="s">
        <v>40</v>
      </c>
      <c r="F804" s="244" t="s">
        <v>40</v>
      </c>
    </row>
    <row r="805" spans="1:6">
      <c r="A805" s="413">
        <v>91</v>
      </c>
      <c r="B805" s="419" t="s">
        <v>948</v>
      </c>
      <c r="C805" s="36" t="s">
        <v>979</v>
      </c>
      <c r="D805" s="244">
        <v>2</v>
      </c>
      <c r="E805" s="244" t="s">
        <v>172</v>
      </c>
      <c r="F805" s="244" t="s">
        <v>172</v>
      </c>
    </row>
    <row r="806" spans="1:6">
      <c r="A806" s="413">
        <v>91</v>
      </c>
      <c r="B806" s="419" t="s">
        <v>948</v>
      </c>
      <c r="C806" s="36" t="s">
        <v>980</v>
      </c>
      <c r="D806" s="244">
        <v>1</v>
      </c>
      <c r="E806" s="244" t="s">
        <v>172</v>
      </c>
      <c r="F806" s="244" t="s">
        <v>172</v>
      </c>
    </row>
    <row r="807" spans="1:6">
      <c r="A807" s="413">
        <v>91</v>
      </c>
      <c r="B807" s="419" t="s">
        <v>948</v>
      </c>
      <c r="C807" s="36" t="s">
        <v>981</v>
      </c>
      <c r="D807" s="244">
        <v>2</v>
      </c>
      <c r="E807" s="244" t="s">
        <v>166</v>
      </c>
      <c r="F807" s="244" t="s">
        <v>166</v>
      </c>
    </row>
    <row r="808" spans="1:6">
      <c r="A808" s="413">
        <v>91</v>
      </c>
      <c r="B808" s="419" t="s">
        <v>948</v>
      </c>
      <c r="C808" s="36" t="s">
        <v>982</v>
      </c>
      <c r="D808" s="244">
        <v>1</v>
      </c>
      <c r="E808" s="244" t="s">
        <v>40</v>
      </c>
      <c r="F808" s="244" t="s">
        <v>40</v>
      </c>
    </row>
    <row r="809" spans="1:6">
      <c r="A809" s="413">
        <v>91</v>
      </c>
      <c r="B809" s="419" t="s">
        <v>948</v>
      </c>
      <c r="C809" s="36" t="s">
        <v>983</v>
      </c>
      <c r="D809" s="244">
        <v>1</v>
      </c>
      <c r="E809" s="244" t="s">
        <v>40</v>
      </c>
      <c r="F809" s="244" t="s">
        <v>40</v>
      </c>
    </row>
    <row r="810" spans="1:6">
      <c r="A810" s="413">
        <v>91</v>
      </c>
      <c r="B810" s="419" t="s">
        <v>948</v>
      </c>
      <c r="C810" s="36" t="s">
        <v>984</v>
      </c>
      <c r="D810" s="244">
        <v>2</v>
      </c>
      <c r="E810" s="244" t="s">
        <v>166</v>
      </c>
      <c r="F810" s="244" t="s">
        <v>166</v>
      </c>
    </row>
    <row r="811" spans="1:6">
      <c r="A811" s="413">
        <v>91</v>
      </c>
      <c r="B811" s="419" t="s">
        <v>948</v>
      </c>
      <c r="C811" s="36" t="s">
        <v>985</v>
      </c>
      <c r="D811" s="244">
        <v>1</v>
      </c>
      <c r="E811" s="244" t="s">
        <v>40</v>
      </c>
      <c r="F811" s="244" t="s">
        <v>40</v>
      </c>
    </row>
    <row r="812" spans="1:6">
      <c r="A812" s="413">
        <v>91</v>
      </c>
      <c r="B812" s="419" t="s">
        <v>948</v>
      </c>
      <c r="C812" s="36" t="s">
        <v>986</v>
      </c>
      <c r="D812" s="244">
        <v>1</v>
      </c>
      <c r="E812" s="244" t="s">
        <v>172</v>
      </c>
      <c r="F812" s="244" t="s">
        <v>172</v>
      </c>
    </row>
    <row r="813" spans="1:6">
      <c r="A813" s="413">
        <v>91</v>
      </c>
      <c r="B813" s="419" t="s">
        <v>948</v>
      </c>
      <c r="C813" s="36" t="s">
        <v>987</v>
      </c>
      <c r="D813" s="244">
        <v>2</v>
      </c>
      <c r="E813" s="244" t="s">
        <v>166</v>
      </c>
      <c r="F813" s="244" t="s">
        <v>166</v>
      </c>
    </row>
    <row r="814" spans="1:6">
      <c r="A814" s="413">
        <v>91</v>
      </c>
      <c r="B814" s="419" t="s">
        <v>948</v>
      </c>
      <c r="C814" s="36" t="s">
        <v>988</v>
      </c>
      <c r="D814" s="244">
        <v>2</v>
      </c>
      <c r="E814" s="244" t="s">
        <v>166</v>
      </c>
      <c r="F814" s="244" t="s">
        <v>166</v>
      </c>
    </row>
    <row r="815" spans="1:6">
      <c r="A815" s="413">
        <v>91</v>
      </c>
      <c r="B815" s="419" t="s">
        <v>948</v>
      </c>
      <c r="C815" s="36" t="s">
        <v>989</v>
      </c>
      <c r="D815" s="244">
        <v>1</v>
      </c>
      <c r="E815" s="244" t="s">
        <v>172</v>
      </c>
      <c r="F815" s="244" t="s">
        <v>172</v>
      </c>
    </row>
    <row r="816" spans="1:6">
      <c r="A816" s="413">
        <v>91</v>
      </c>
      <c r="B816" s="419" t="s">
        <v>948</v>
      </c>
      <c r="C816" s="36" t="s">
        <v>990</v>
      </c>
      <c r="D816" s="244">
        <v>1</v>
      </c>
      <c r="E816" s="244" t="s">
        <v>172</v>
      </c>
      <c r="F816" s="244" t="s">
        <v>172</v>
      </c>
    </row>
    <row r="817" spans="1:6">
      <c r="A817" s="413">
        <v>91</v>
      </c>
      <c r="B817" s="419" t="s">
        <v>948</v>
      </c>
      <c r="C817" s="36" t="s">
        <v>991</v>
      </c>
      <c r="D817" s="244">
        <v>1</v>
      </c>
      <c r="E817" s="244" t="s">
        <v>40</v>
      </c>
      <c r="F817" s="244" t="s">
        <v>40</v>
      </c>
    </row>
    <row r="818" spans="1:6">
      <c r="A818" s="413">
        <v>91</v>
      </c>
      <c r="B818" s="419" t="s">
        <v>948</v>
      </c>
      <c r="C818" s="36" t="s">
        <v>992</v>
      </c>
      <c r="D818" s="244">
        <v>2</v>
      </c>
      <c r="E818" s="244" t="s">
        <v>166</v>
      </c>
      <c r="F818" s="244" t="s">
        <v>166</v>
      </c>
    </row>
    <row r="819" spans="1:6">
      <c r="A819" s="413">
        <v>91</v>
      </c>
      <c r="B819" s="419" t="s">
        <v>948</v>
      </c>
      <c r="C819" s="36" t="s">
        <v>993</v>
      </c>
      <c r="D819" s="244">
        <v>2</v>
      </c>
      <c r="E819" s="244" t="s">
        <v>166</v>
      </c>
      <c r="F819" s="244" t="s">
        <v>166</v>
      </c>
    </row>
    <row r="820" spans="1:6">
      <c r="A820" s="413">
        <v>91</v>
      </c>
      <c r="B820" s="419" t="s">
        <v>948</v>
      </c>
      <c r="C820" s="36" t="s">
        <v>994</v>
      </c>
      <c r="D820" s="244">
        <v>1</v>
      </c>
      <c r="E820" s="244" t="s">
        <v>172</v>
      </c>
      <c r="F820" s="244" t="s">
        <v>166</v>
      </c>
    </row>
    <row r="821" spans="1:6">
      <c r="A821" s="413">
        <v>91</v>
      </c>
      <c r="B821" s="419" t="s">
        <v>948</v>
      </c>
      <c r="C821" s="36" t="s">
        <v>995</v>
      </c>
      <c r="D821" s="244">
        <v>1</v>
      </c>
      <c r="E821" s="244" t="s">
        <v>172</v>
      </c>
      <c r="F821" s="244" t="s">
        <v>172</v>
      </c>
    </row>
    <row r="822" spans="1:6">
      <c r="A822" s="413">
        <v>91</v>
      </c>
      <c r="B822" s="419" t="s">
        <v>948</v>
      </c>
      <c r="C822" s="36" t="s">
        <v>996</v>
      </c>
      <c r="D822" s="244">
        <v>1</v>
      </c>
      <c r="E822" s="244" t="s">
        <v>172</v>
      </c>
      <c r="F822" s="244" t="s">
        <v>172</v>
      </c>
    </row>
    <row r="823" spans="1:6">
      <c r="A823" s="413">
        <v>91</v>
      </c>
      <c r="B823" s="419" t="s">
        <v>948</v>
      </c>
      <c r="C823" s="36" t="s">
        <v>997</v>
      </c>
      <c r="D823" s="244">
        <v>1</v>
      </c>
      <c r="E823" s="244" t="s">
        <v>40</v>
      </c>
      <c r="F823" s="244" t="s">
        <v>40</v>
      </c>
    </row>
    <row r="824" spans="1:6">
      <c r="A824" s="413">
        <v>91</v>
      </c>
      <c r="B824" s="419" t="s">
        <v>948</v>
      </c>
      <c r="C824" s="36" t="s">
        <v>998</v>
      </c>
      <c r="D824" s="244">
        <v>1</v>
      </c>
      <c r="E824" s="244" t="s">
        <v>40</v>
      </c>
      <c r="F824" s="244" t="s">
        <v>40</v>
      </c>
    </row>
    <row r="825" spans="1:6">
      <c r="A825" s="413">
        <v>91</v>
      </c>
      <c r="B825" s="419" t="s">
        <v>948</v>
      </c>
      <c r="C825" s="36" t="s">
        <v>999</v>
      </c>
      <c r="D825" s="244">
        <v>2</v>
      </c>
      <c r="E825" s="244" t="s">
        <v>166</v>
      </c>
      <c r="F825" s="244" t="s">
        <v>166</v>
      </c>
    </row>
    <row r="826" spans="1:6">
      <c r="A826" s="413">
        <v>91</v>
      </c>
      <c r="B826" s="419" t="s">
        <v>948</v>
      </c>
      <c r="C826" s="36" t="s">
        <v>1000</v>
      </c>
      <c r="D826" s="244">
        <v>1</v>
      </c>
      <c r="E826" s="244" t="s">
        <v>40</v>
      </c>
      <c r="F826" s="244" t="s">
        <v>40</v>
      </c>
    </row>
    <row r="827" spans="1:6">
      <c r="A827" s="413">
        <v>91</v>
      </c>
      <c r="B827" s="419" t="s">
        <v>948</v>
      </c>
      <c r="C827" s="36" t="s">
        <v>1001</v>
      </c>
      <c r="D827" s="244">
        <v>1</v>
      </c>
      <c r="E827" s="244" t="s">
        <v>172</v>
      </c>
      <c r="F827" s="244" t="s">
        <v>166</v>
      </c>
    </row>
    <row r="828" spans="1:6">
      <c r="A828" s="413">
        <v>91</v>
      </c>
      <c r="B828" s="419" t="s">
        <v>948</v>
      </c>
      <c r="C828" s="245" t="s">
        <v>1480</v>
      </c>
      <c r="D828" s="244">
        <v>1</v>
      </c>
      <c r="E828" s="244" t="s">
        <v>40</v>
      </c>
      <c r="F828" s="244"/>
    </row>
    <row r="829" spans="1:6">
      <c r="A829" s="413">
        <v>91</v>
      </c>
      <c r="B829" s="419" t="s">
        <v>948</v>
      </c>
      <c r="C829" s="36" t="s">
        <v>1002</v>
      </c>
      <c r="D829" s="244">
        <v>1</v>
      </c>
      <c r="E829" s="244" t="s">
        <v>172</v>
      </c>
      <c r="F829" s="244" t="s">
        <v>172</v>
      </c>
    </row>
    <row r="830" spans="1:6">
      <c r="A830" s="413">
        <v>91</v>
      </c>
      <c r="B830" s="419" t="s">
        <v>948</v>
      </c>
      <c r="C830" s="36" t="s">
        <v>1003</v>
      </c>
      <c r="D830" s="244">
        <v>1</v>
      </c>
      <c r="E830" s="244" t="s">
        <v>172</v>
      </c>
      <c r="F830" s="244" t="s">
        <v>172</v>
      </c>
    </row>
    <row r="831" spans="1:6">
      <c r="A831" s="413">
        <v>91</v>
      </c>
      <c r="B831" s="419" t="s">
        <v>948</v>
      </c>
      <c r="C831" s="36" t="s">
        <v>1004</v>
      </c>
      <c r="D831" s="244">
        <v>1</v>
      </c>
      <c r="E831" s="244" t="s">
        <v>40</v>
      </c>
      <c r="F831" s="244" t="s">
        <v>40</v>
      </c>
    </row>
    <row r="832" spans="1:6">
      <c r="A832" s="413">
        <v>91</v>
      </c>
      <c r="B832" s="419" t="s">
        <v>948</v>
      </c>
      <c r="C832" s="36" t="s">
        <v>1005</v>
      </c>
      <c r="D832" s="244">
        <v>1</v>
      </c>
      <c r="E832" s="244" t="s">
        <v>172</v>
      </c>
      <c r="F832" s="244" t="s">
        <v>166</v>
      </c>
    </row>
    <row r="833" spans="1:6">
      <c r="A833" s="413">
        <v>91</v>
      </c>
      <c r="B833" s="419" t="s">
        <v>948</v>
      </c>
      <c r="C833" s="36" t="s">
        <v>1006</v>
      </c>
      <c r="D833" s="244">
        <v>2</v>
      </c>
      <c r="E833" s="244" t="s">
        <v>172</v>
      </c>
      <c r="F833" s="244" t="s">
        <v>172</v>
      </c>
    </row>
    <row r="834" spans="1:6">
      <c r="A834" s="413">
        <v>91</v>
      </c>
      <c r="B834" s="419" t="s">
        <v>948</v>
      </c>
      <c r="C834" s="36" t="s">
        <v>1007</v>
      </c>
      <c r="D834" s="244">
        <v>2</v>
      </c>
      <c r="E834" s="244" t="s">
        <v>40</v>
      </c>
      <c r="F834" s="244" t="s">
        <v>40</v>
      </c>
    </row>
    <row r="835" spans="1:6">
      <c r="A835" s="413">
        <v>91</v>
      </c>
      <c r="B835" s="419" t="s">
        <v>948</v>
      </c>
      <c r="C835" s="36" t="s">
        <v>1008</v>
      </c>
      <c r="D835" s="244">
        <v>1</v>
      </c>
      <c r="E835" s="244" t="s">
        <v>40</v>
      </c>
      <c r="F835" s="244" t="s">
        <v>40</v>
      </c>
    </row>
    <row r="836" spans="1:6">
      <c r="A836" s="413">
        <v>91</v>
      </c>
      <c r="B836" s="419" t="s">
        <v>948</v>
      </c>
      <c r="C836" s="36" t="s">
        <v>1009</v>
      </c>
      <c r="D836" s="244">
        <v>1</v>
      </c>
      <c r="E836" s="244" t="s">
        <v>40</v>
      </c>
      <c r="F836" s="244" t="s">
        <v>40</v>
      </c>
    </row>
    <row r="837" spans="1:6">
      <c r="A837" s="413">
        <v>91</v>
      </c>
      <c r="B837" s="419" t="s">
        <v>948</v>
      </c>
      <c r="C837" s="36" t="s">
        <v>1010</v>
      </c>
      <c r="D837" s="244">
        <v>1</v>
      </c>
      <c r="E837" s="244" t="s">
        <v>40</v>
      </c>
      <c r="F837" s="244" t="s">
        <v>40</v>
      </c>
    </row>
    <row r="838" spans="1:6">
      <c r="A838" s="413">
        <v>91</v>
      </c>
      <c r="B838" s="419" t="s">
        <v>948</v>
      </c>
      <c r="C838" s="36" t="s">
        <v>1011</v>
      </c>
      <c r="D838" s="244">
        <v>1</v>
      </c>
      <c r="E838" s="244" t="s">
        <v>40</v>
      </c>
      <c r="F838" s="244" t="s">
        <v>40</v>
      </c>
    </row>
    <row r="839" spans="1:6">
      <c r="A839" s="413">
        <v>91</v>
      </c>
      <c r="B839" s="419" t="s">
        <v>948</v>
      </c>
      <c r="C839" s="36" t="s">
        <v>1012</v>
      </c>
      <c r="D839" s="244">
        <v>1</v>
      </c>
      <c r="E839" s="244" t="s">
        <v>40</v>
      </c>
      <c r="F839" s="244" t="s">
        <v>40</v>
      </c>
    </row>
    <row r="840" spans="1:6">
      <c r="A840" s="413">
        <v>91</v>
      </c>
      <c r="B840" s="419" t="s">
        <v>948</v>
      </c>
      <c r="C840" s="36" t="s">
        <v>1013</v>
      </c>
      <c r="D840" s="244">
        <v>2</v>
      </c>
      <c r="E840" s="244" t="s">
        <v>172</v>
      </c>
      <c r="F840" s="244" t="s">
        <v>172</v>
      </c>
    </row>
    <row r="841" spans="1:6">
      <c r="A841" s="413">
        <v>91</v>
      </c>
      <c r="B841" s="419" t="s">
        <v>948</v>
      </c>
      <c r="C841" s="36" t="s">
        <v>1014</v>
      </c>
      <c r="D841" s="244">
        <v>1</v>
      </c>
      <c r="E841" s="244" t="s">
        <v>40</v>
      </c>
      <c r="F841" s="244" t="s">
        <v>40</v>
      </c>
    </row>
    <row r="842" spans="1:6">
      <c r="A842" s="413">
        <v>91</v>
      </c>
      <c r="B842" s="419" t="s">
        <v>948</v>
      </c>
      <c r="C842" s="36" t="s">
        <v>1015</v>
      </c>
      <c r="D842" s="244">
        <v>1</v>
      </c>
      <c r="E842" s="244" t="s">
        <v>172</v>
      </c>
      <c r="F842" s="244" t="s">
        <v>172</v>
      </c>
    </row>
    <row r="843" spans="1:6">
      <c r="A843" s="413">
        <v>91</v>
      </c>
      <c r="B843" s="419" t="s">
        <v>948</v>
      </c>
      <c r="C843" s="36" t="s">
        <v>1481</v>
      </c>
      <c r="D843" s="244">
        <v>1</v>
      </c>
      <c r="E843" s="244" t="s">
        <v>40</v>
      </c>
      <c r="F843" s="244" t="s">
        <v>40</v>
      </c>
    </row>
    <row r="844" spans="1:6">
      <c r="A844" s="413">
        <v>91</v>
      </c>
      <c r="B844" s="419" t="s">
        <v>948</v>
      </c>
      <c r="C844" s="36" t="s">
        <v>1016</v>
      </c>
      <c r="D844" s="244">
        <v>1</v>
      </c>
      <c r="E844" s="244" t="s">
        <v>172</v>
      </c>
      <c r="F844" s="244" t="s">
        <v>172</v>
      </c>
    </row>
    <row r="845" spans="1:6">
      <c r="A845" s="413">
        <v>91</v>
      </c>
      <c r="B845" s="419" t="s">
        <v>948</v>
      </c>
      <c r="C845" s="36" t="s">
        <v>1017</v>
      </c>
      <c r="D845" s="244">
        <v>1</v>
      </c>
      <c r="E845" s="244" t="s">
        <v>40</v>
      </c>
      <c r="F845" s="244" t="s">
        <v>40</v>
      </c>
    </row>
    <row r="846" spans="1:6">
      <c r="A846" s="413">
        <v>91</v>
      </c>
      <c r="B846" s="419" t="s">
        <v>948</v>
      </c>
      <c r="C846" s="36" t="s">
        <v>1018</v>
      </c>
      <c r="D846" s="244">
        <v>2</v>
      </c>
      <c r="E846" s="244" t="s">
        <v>166</v>
      </c>
      <c r="F846" s="244" t="s">
        <v>166</v>
      </c>
    </row>
    <row r="847" spans="1:6">
      <c r="A847" s="413">
        <v>91</v>
      </c>
      <c r="B847" s="419" t="s">
        <v>948</v>
      </c>
      <c r="C847" s="36" t="s">
        <v>1019</v>
      </c>
      <c r="D847" s="244">
        <v>1</v>
      </c>
      <c r="E847" s="244" t="s">
        <v>172</v>
      </c>
      <c r="F847" s="244" t="s">
        <v>172</v>
      </c>
    </row>
    <row r="848" spans="1:6">
      <c r="A848" s="413">
        <v>91</v>
      </c>
      <c r="B848" s="419" t="s">
        <v>948</v>
      </c>
      <c r="C848" s="36" t="s">
        <v>1020</v>
      </c>
      <c r="D848" s="244">
        <v>1</v>
      </c>
      <c r="E848" s="244" t="s">
        <v>40</v>
      </c>
      <c r="F848" s="244" t="s">
        <v>40</v>
      </c>
    </row>
    <row r="849" spans="1:6">
      <c r="A849" s="413">
        <v>91</v>
      </c>
      <c r="B849" s="419" t="s">
        <v>948</v>
      </c>
      <c r="C849" s="36" t="s">
        <v>1021</v>
      </c>
      <c r="D849" s="244">
        <v>2</v>
      </c>
      <c r="E849" s="244" t="s">
        <v>166</v>
      </c>
      <c r="F849" s="244" t="s">
        <v>166</v>
      </c>
    </row>
    <row r="850" spans="1:6">
      <c r="A850" s="413">
        <v>91</v>
      </c>
      <c r="B850" s="419" t="s">
        <v>948</v>
      </c>
      <c r="C850" s="36" t="s">
        <v>1022</v>
      </c>
      <c r="D850" s="244">
        <v>2</v>
      </c>
      <c r="E850" s="244" t="s">
        <v>166</v>
      </c>
      <c r="F850" s="244" t="s">
        <v>166</v>
      </c>
    </row>
    <row r="851" spans="1:6">
      <c r="A851" s="413">
        <v>91</v>
      </c>
      <c r="B851" s="419" t="s">
        <v>948</v>
      </c>
      <c r="C851" s="36" t="s">
        <v>1023</v>
      </c>
      <c r="D851" s="244">
        <v>1</v>
      </c>
      <c r="E851" s="244" t="s">
        <v>40</v>
      </c>
      <c r="F851" s="244" t="s">
        <v>40</v>
      </c>
    </row>
    <row r="852" spans="1:6">
      <c r="A852" s="413">
        <v>91</v>
      </c>
      <c r="B852" s="419" t="s">
        <v>948</v>
      </c>
      <c r="C852" s="36" t="s">
        <v>1024</v>
      </c>
      <c r="D852" s="244">
        <v>1</v>
      </c>
      <c r="E852" s="244" t="s">
        <v>40</v>
      </c>
      <c r="F852" s="244" t="s">
        <v>40</v>
      </c>
    </row>
    <row r="853" spans="1:6">
      <c r="A853" s="413">
        <v>91</v>
      </c>
      <c r="B853" s="419" t="s">
        <v>948</v>
      </c>
      <c r="C853" s="36" t="s">
        <v>1025</v>
      </c>
      <c r="D853" s="244">
        <v>2</v>
      </c>
      <c r="E853" s="244" t="s">
        <v>166</v>
      </c>
      <c r="F853" s="244" t="s">
        <v>166</v>
      </c>
    </row>
    <row r="854" spans="1:6">
      <c r="A854" s="413">
        <v>91</v>
      </c>
      <c r="B854" s="419" t="s">
        <v>948</v>
      </c>
      <c r="C854" s="36" t="s">
        <v>1026</v>
      </c>
      <c r="D854" s="244">
        <v>1</v>
      </c>
      <c r="E854" s="244" t="s">
        <v>172</v>
      </c>
      <c r="F854" s="244" t="s">
        <v>172</v>
      </c>
    </row>
    <row r="855" spans="1:6">
      <c r="A855" s="413">
        <v>91</v>
      </c>
      <c r="B855" s="419" t="s">
        <v>948</v>
      </c>
      <c r="C855" s="36" t="s">
        <v>1027</v>
      </c>
      <c r="D855" s="244">
        <v>1</v>
      </c>
      <c r="E855" s="244" t="s">
        <v>40</v>
      </c>
      <c r="F855" s="244" t="s">
        <v>40</v>
      </c>
    </row>
    <row r="856" spans="1:6">
      <c r="A856" s="413">
        <v>91</v>
      </c>
      <c r="B856" s="419" t="s">
        <v>948</v>
      </c>
      <c r="C856" s="36" t="s">
        <v>1028</v>
      </c>
      <c r="D856" s="244">
        <v>2</v>
      </c>
      <c r="E856" s="244" t="s">
        <v>166</v>
      </c>
      <c r="F856" s="244" t="s">
        <v>166</v>
      </c>
    </row>
    <row r="857" spans="1:6">
      <c r="A857" s="413">
        <v>91</v>
      </c>
      <c r="B857" s="419" t="s">
        <v>948</v>
      </c>
      <c r="C857" s="36" t="s">
        <v>1029</v>
      </c>
      <c r="D857" s="244">
        <v>1</v>
      </c>
      <c r="E857" s="244" t="s">
        <v>40</v>
      </c>
      <c r="F857" s="244" t="s">
        <v>40</v>
      </c>
    </row>
    <row r="858" spans="1:6">
      <c r="A858" s="413">
        <v>91</v>
      </c>
      <c r="B858" s="419" t="s">
        <v>948</v>
      </c>
      <c r="C858" s="36" t="s">
        <v>1030</v>
      </c>
      <c r="D858" s="244">
        <v>1</v>
      </c>
      <c r="E858" s="244" t="s">
        <v>172</v>
      </c>
      <c r="F858" s="244" t="s">
        <v>172</v>
      </c>
    </row>
    <row r="859" spans="1:6">
      <c r="A859" s="413">
        <v>91</v>
      </c>
      <c r="B859" s="419" t="s">
        <v>948</v>
      </c>
      <c r="C859" s="36" t="s">
        <v>1031</v>
      </c>
      <c r="D859" s="244">
        <v>1</v>
      </c>
      <c r="E859" s="244" t="s">
        <v>172</v>
      </c>
      <c r="F859" s="244" t="s">
        <v>172</v>
      </c>
    </row>
    <row r="860" spans="1:6">
      <c r="A860" s="413">
        <v>91</v>
      </c>
      <c r="B860" s="419" t="s">
        <v>948</v>
      </c>
      <c r="C860" s="36" t="s">
        <v>1032</v>
      </c>
      <c r="D860" s="244">
        <v>2</v>
      </c>
      <c r="E860" s="244" t="s">
        <v>166</v>
      </c>
      <c r="F860" s="244" t="s">
        <v>166</v>
      </c>
    </row>
    <row r="861" spans="1:6">
      <c r="A861" s="413">
        <v>91</v>
      </c>
      <c r="B861" s="419" t="s">
        <v>948</v>
      </c>
      <c r="C861" s="36" t="s">
        <v>1033</v>
      </c>
      <c r="D861" s="244">
        <v>1</v>
      </c>
      <c r="E861" s="244" t="s">
        <v>40</v>
      </c>
      <c r="F861" s="244" t="s">
        <v>40</v>
      </c>
    </row>
    <row r="862" spans="1:6">
      <c r="A862" s="413">
        <v>91</v>
      </c>
      <c r="B862" s="419" t="s">
        <v>948</v>
      </c>
      <c r="C862" s="36" t="s">
        <v>1034</v>
      </c>
      <c r="D862" s="244">
        <v>1</v>
      </c>
      <c r="E862" s="244" t="s">
        <v>172</v>
      </c>
      <c r="F862" s="244" t="s">
        <v>172</v>
      </c>
    </row>
    <row r="863" spans="1:6">
      <c r="A863" s="413">
        <v>91</v>
      </c>
      <c r="B863" s="419" t="s">
        <v>948</v>
      </c>
      <c r="C863" s="36" t="s">
        <v>1035</v>
      </c>
      <c r="D863" s="244">
        <v>1</v>
      </c>
      <c r="E863" s="244" t="s">
        <v>172</v>
      </c>
      <c r="F863" s="244" t="s">
        <v>172</v>
      </c>
    </row>
    <row r="864" spans="1:6">
      <c r="A864" s="413">
        <v>91</v>
      </c>
      <c r="B864" s="419" t="s">
        <v>948</v>
      </c>
      <c r="C864" s="36" t="s">
        <v>1036</v>
      </c>
      <c r="D864" s="244">
        <v>1</v>
      </c>
      <c r="E864" s="244" t="s">
        <v>172</v>
      </c>
      <c r="F864" s="244" t="s">
        <v>172</v>
      </c>
    </row>
    <row r="865" spans="1:6">
      <c r="A865" s="413">
        <v>91</v>
      </c>
      <c r="B865" s="419" t="s">
        <v>948</v>
      </c>
      <c r="C865" s="36" t="s">
        <v>1037</v>
      </c>
      <c r="D865" s="244">
        <v>1</v>
      </c>
      <c r="E865" s="244" t="s">
        <v>40</v>
      </c>
      <c r="F865" s="244" t="s">
        <v>40</v>
      </c>
    </row>
    <row r="866" spans="1:6">
      <c r="A866" s="413">
        <v>91</v>
      </c>
      <c r="B866" s="419" t="s">
        <v>948</v>
      </c>
      <c r="C866" s="36" t="s">
        <v>1038</v>
      </c>
      <c r="D866" s="244">
        <v>1</v>
      </c>
      <c r="E866" s="244" t="s">
        <v>172</v>
      </c>
      <c r="F866" s="244" t="s">
        <v>172</v>
      </c>
    </row>
    <row r="867" spans="1:6">
      <c r="A867" s="413">
        <v>91</v>
      </c>
      <c r="B867" s="419" t="s">
        <v>948</v>
      </c>
      <c r="C867" s="36" t="s">
        <v>1039</v>
      </c>
      <c r="D867" s="244">
        <v>1</v>
      </c>
      <c r="E867" s="244" t="s">
        <v>172</v>
      </c>
      <c r="F867" s="244" t="s">
        <v>172</v>
      </c>
    </row>
    <row r="868" spans="1:6">
      <c r="A868" s="413">
        <v>91</v>
      </c>
      <c r="B868" s="419" t="s">
        <v>948</v>
      </c>
      <c r="C868" s="36" t="s">
        <v>1040</v>
      </c>
      <c r="D868" s="244">
        <v>1</v>
      </c>
      <c r="E868" s="244" t="s">
        <v>40</v>
      </c>
      <c r="F868" s="244" t="s">
        <v>40</v>
      </c>
    </row>
    <row r="869" spans="1:6">
      <c r="A869" s="413">
        <v>91</v>
      </c>
      <c r="B869" s="419" t="s">
        <v>948</v>
      </c>
      <c r="C869" s="36" t="s">
        <v>1041</v>
      </c>
      <c r="D869" s="244">
        <v>1</v>
      </c>
      <c r="E869" s="244" t="s">
        <v>40</v>
      </c>
      <c r="F869" s="244" t="s">
        <v>40</v>
      </c>
    </row>
    <row r="870" spans="1:6">
      <c r="A870" s="413">
        <v>91</v>
      </c>
      <c r="B870" s="419" t="s">
        <v>948</v>
      </c>
      <c r="C870" s="36" t="s">
        <v>1042</v>
      </c>
      <c r="D870" s="244">
        <v>1</v>
      </c>
      <c r="E870" s="244" t="s">
        <v>40</v>
      </c>
      <c r="F870" s="244" t="s">
        <v>40</v>
      </c>
    </row>
    <row r="871" spans="1:6">
      <c r="A871" s="413">
        <v>91</v>
      </c>
      <c r="B871" s="419" t="s">
        <v>948</v>
      </c>
      <c r="C871" s="36" t="s">
        <v>1043</v>
      </c>
      <c r="D871" s="244">
        <v>1</v>
      </c>
      <c r="E871" s="244" t="s">
        <v>40</v>
      </c>
      <c r="F871" s="244" t="s">
        <v>40</v>
      </c>
    </row>
    <row r="872" spans="1:6">
      <c r="A872" s="413">
        <v>91</v>
      </c>
      <c r="B872" s="419" t="s">
        <v>948</v>
      </c>
      <c r="C872" s="36" t="s">
        <v>1044</v>
      </c>
      <c r="D872" s="244">
        <v>1</v>
      </c>
      <c r="E872" s="244" t="s">
        <v>40</v>
      </c>
      <c r="F872" s="244" t="s">
        <v>40</v>
      </c>
    </row>
    <row r="873" spans="1:6">
      <c r="A873" s="413">
        <v>91</v>
      </c>
      <c r="B873" s="419" t="s">
        <v>948</v>
      </c>
      <c r="C873" s="36" t="s">
        <v>1045</v>
      </c>
      <c r="D873" s="244">
        <v>1</v>
      </c>
      <c r="E873" s="244" t="s">
        <v>40</v>
      </c>
      <c r="F873" s="244" t="s">
        <v>40</v>
      </c>
    </row>
    <row r="874" spans="1:6">
      <c r="A874" s="413">
        <v>91</v>
      </c>
      <c r="B874" s="419" t="s">
        <v>948</v>
      </c>
      <c r="C874" s="36" t="s">
        <v>1046</v>
      </c>
      <c r="D874" s="244">
        <v>1</v>
      </c>
      <c r="E874" s="244" t="s">
        <v>172</v>
      </c>
      <c r="F874" s="244" t="s">
        <v>166</v>
      </c>
    </row>
    <row r="875" spans="1:6">
      <c r="A875" s="413">
        <v>91</v>
      </c>
      <c r="B875" s="419" t="s">
        <v>948</v>
      </c>
      <c r="C875" s="36" t="s">
        <v>1047</v>
      </c>
      <c r="D875" s="244">
        <v>1</v>
      </c>
      <c r="E875" s="244" t="s">
        <v>40</v>
      </c>
      <c r="F875" s="244" t="s">
        <v>40</v>
      </c>
    </row>
    <row r="876" spans="1:6">
      <c r="A876" s="413">
        <v>91</v>
      </c>
      <c r="B876" s="419" t="s">
        <v>948</v>
      </c>
      <c r="C876" s="36" t="s">
        <v>1048</v>
      </c>
      <c r="D876" s="244">
        <v>2</v>
      </c>
      <c r="E876" s="244" t="s">
        <v>166</v>
      </c>
      <c r="F876" s="244" t="s">
        <v>166</v>
      </c>
    </row>
    <row r="877" spans="1:6">
      <c r="A877" s="413">
        <v>91</v>
      </c>
      <c r="B877" s="419" t="s">
        <v>948</v>
      </c>
      <c r="C877" s="36" t="s">
        <v>1049</v>
      </c>
      <c r="D877" s="244">
        <v>1</v>
      </c>
      <c r="E877" s="244" t="s">
        <v>40</v>
      </c>
      <c r="F877" s="244" t="s">
        <v>172</v>
      </c>
    </row>
    <row r="878" spans="1:6">
      <c r="A878" s="413">
        <v>91</v>
      </c>
      <c r="B878" s="419" t="s">
        <v>948</v>
      </c>
      <c r="C878" s="36" t="s">
        <v>1050</v>
      </c>
      <c r="D878" s="244">
        <v>1</v>
      </c>
      <c r="E878" s="244" t="s">
        <v>40</v>
      </c>
      <c r="F878" s="244" t="s">
        <v>40</v>
      </c>
    </row>
    <row r="879" spans="1:6">
      <c r="A879" s="413">
        <v>91</v>
      </c>
      <c r="B879" s="419" t="s">
        <v>948</v>
      </c>
      <c r="C879" s="36" t="s">
        <v>1051</v>
      </c>
      <c r="D879" s="244">
        <v>1</v>
      </c>
      <c r="E879" s="244" t="s">
        <v>172</v>
      </c>
      <c r="F879" s="244" t="s">
        <v>172</v>
      </c>
    </row>
    <row r="880" spans="1:6">
      <c r="A880" s="413">
        <v>91</v>
      </c>
      <c r="B880" s="419" t="s">
        <v>948</v>
      </c>
      <c r="C880" s="36" t="s">
        <v>1052</v>
      </c>
      <c r="D880" s="244">
        <v>1</v>
      </c>
      <c r="E880" s="244" t="s">
        <v>40</v>
      </c>
      <c r="F880" s="244" t="s">
        <v>40</v>
      </c>
    </row>
    <row r="881" spans="1:6">
      <c r="A881" s="413">
        <v>91</v>
      </c>
      <c r="B881" s="419" t="s">
        <v>948</v>
      </c>
      <c r="C881" s="36" t="s">
        <v>1649</v>
      </c>
      <c r="D881" s="244">
        <v>2</v>
      </c>
      <c r="E881" s="244" t="s">
        <v>166</v>
      </c>
      <c r="F881" s="244" t="s">
        <v>166</v>
      </c>
    </row>
    <row r="882" spans="1:6">
      <c r="A882" s="413">
        <v>91</v>
      </c>
      <c r="B882" s="419" t="s">
        <v>948</v>
      </c>
      <c r="C882" s="36" t="s">
        <v>1053</v>
      </c>
      <c r="D882" s="244">
        <v>2</v>
      </c>
      <c r="E882" s="244" t="s">
        <v>166</v>
      </c>
      <c r="F882" s="244" t="s">
        <v>166</v>
      </c>
    </row>
    <row r="883" spans="1:6">
      <c r="A883" s="413">
        <v>91</v>
      </c>
      <c r="B883" s="419" t="s">
        <v>948</v>
      </c>
      <c r="C883" s="36" t="s">
        <v>1054</v>
      </c>
      <c r="D883" s="244">
        <v>2</v>
      </c>
      <c r="E883" s="244" t="s">
        <v>166</v>
      </c>
      <c r="F883" s="244" t="s">
        <v>166</v>
      </c>
    </row>
    <row r="884" spans="1:6">
      <c r="A884" s="413">
        <v>91</v>
      </c>
      <c r="B884" s="419" t="s">
        <v>948</v>
      </c>
      <c r="C884" s="36" t="s">
        <v>1055</v>
      </c>
      <c r="D884" s="244">
        <v>1</v>
      </c>
      <c r="E884" s="244" t="s">
        <v>172</v>
      </c>
      <c r="F884" s="244" t="s">
        <v>166</v>
      </c>
    </row>
    <row r="885" spans="1:6">
      <c r="A885" s="413">
        <v>91</v>
      </c>
      <c r="B885" s="419" t="s">
        <v>948</v>
      </c>
      <c r="C885" s="36" t="s">
        <v>1056</v>
      </c>
      <c r="D885" s="244">
        <v>1</v>
      </c>
      <c r="E885" s="244" t="s">
        <v>172</v>
      </c>
      <c r="F885" s="244" t="s">
        <v>166</v>
      </c>
    </row>
    <row r="886" spans="1:6">
      <c r="A886" s="413">
        <v>91</v>
      </c>
      <c r="B886" s="419" t="s">
        <v>948</v>
      </c>
      <c r="C886" s="36" t="s">
        <v>1057</v>
      </c>
      <c r="D886" s="244">
        <v>1</v>
      </c>
      <c r="E886" s="244" t="s">
        <v>172</v>
      </c>
      <c r="F886" s="244" t="s">
        <v>172</v>
      </c>
    </row>
    <row r="887" spans="1:6">
      <c r="A887" s="413">
        <v>91</v>
      </c>
      <c r="B887" s="419" t="s">
        <v>948</v>
      </c>
      <c r="C887" s="36" t="s">
        <v>1058</v>
      </c>
      <c r="D887" s="244">
        <v>1</v>
      </c>
      <c r="E887" s="244" t="s">
        <v>172</v>
      </c>
      <c r="F887" s="244" t="s">
        <v>166</v>
      </c>
    </row>
    <row r="888" spans="1:6">
      <c r="A888" s="413">
        <v>91</v>
      </c>
      <c r="B888" s="419" t="s">
        <v>948</v>
      </c>
      <c r="C888" s="36" t="s">
        <v>1059</v>
      </c>
      <c r="D888" s="244">
        <v>2</v>
      </c>
      <c r="E888" s="244" t="s">
        <v>166</v>
      </c>
      <c r="F888" s="244" t="s">
        <v>166</v>
      </c>
    </row>
    <row r="889" spans="1:6">
      <c r="A889" s="413">
        <v>91</v>
      </c>
      <c r="B889" s="419" t="s">
        <v>948</v>
      </c>
      <c r="C889" s="36" t="s">
        <v>1060</v>
      </c>
      <c r="D889" s="244">
        <v>1</v>
      </c>
      <c r="E889" s="244" t="s">
        <v>40</v>
      </c>
      <c r="F889" s="244" t="s">
        <v>40</v>
      </c>
    </row>
    <row r="890" spans="1:6">
      <c r="A890" s="413">
        <v>91</v>
      </c>
      <c r="B890" s="419" t="s">
        <v>948</v>
      </c>
      <c r="C890" s="36" t="s">
        <v>1061</v>
      </c>
      <c r="D890" s="244">
        <v>1</v>
      </c>
      <c r="E890" s="244" t="s">
        <v>40</v>
      </c>
      <c r="F890" s="244" t="s">
        <v>40</v>
      </c>
    </row>
    <row r="891" spans="1:6">
      <c r="A891" s="413">
        <v>91</v>
      </c>
      <c r="B891" s="419" t="s">
        <v>948</v>
      </c>
      <c r="C891" s="36" t="s">
        <v>1062</v>
      </c>
      <c r="D891" s="244">
        <v>1</v>
      </c>
      <c r="E891" s="244" t="s">
        <v>40</v>
      </c>
      <c r="F891" s="244" t="s">
        <v>40</v>
      </c>
    </row>
    <row r="892" spans="1:6">
      <c r="A892" s="413">
        <v>91</v>
      </c>
      <c r="B892" s="419" t="s">
        <v>948</v>
      </c>
      <c r="C892" s="36" t="s">
        <v>1063</v>
      </c>
      <c r="D892" s="244">
        <v>2</v>
      </c>
      <c r="E892" s="244" t="s">
        <v>172</v>
      </c>
      <c r="F892" s="244" t="s">
        <v>172</v>
      </c>
    </row>
    <row r="893" spans="1:6">
      <c r="A893" s="413">
        <v>91</v>
      </c>
      <c r="B893" s="419" t="s">
        <v>948</v>
      </c>
      <c r="C893" s="36" t="s">
        <v>1064</v>
      </c>
      <c r="D893" s="244">
        <v>1</v>
      </c>
      <c r="E893" s="244" t="s">
        <v>40</v>
      </c>
      <c r="F893" s="244" t="s">
        <v>40</v>
      </c>
    </row>
    <row r="894" spans="1:6">
      <c r="A894" s="413">
        <v>91</v>
      </c>
      <c r="B894" s="419" t="s">
        <v>948</v>
      </c>
      <c r="C894" s="36" t="s">
        <v>1065</v>
      </c>
      <c r="D894" s="244">
        <v>1</v>
      </c>
      <c r="E894" s="244" t="s">
        <v>40</v>
      </c>
      <c r="F894" s="244" t="s">
        <v>40</v>
      </c>
    </row>
    <row r="895" spans="1:6">
      <c r="A895" s="413">
        <v>91</v>
      </c>
      <c r="B895" s="419" t="s">
        <v>948</v>
      </c>
      <c r="C895" s="36" t="s">
        <v>1066</v>
      </c>
      <c r="D895" s="244">
        <v>1</v>
      </c>
      <c r="E895" s="244" t="s">
        <v>172</v>
      </c>
      <c r="F895" s="244" t="s">
        <v>172</v>
      </c>
    </row>
    <row r="896" spans="1:6">
      <c r="A896" s="413">
        <v>91</v>
      </c>
      <c r="B896" s="419" t="s">
        <v>948</v>
      </c>
      <c r="C896" s="36" t="s">
        <v>1067</v>
      </c>
      <c r="D896" s="244">
        <v>1</v>
      </c>
      <c r="E896" s="244" t="s">
        <v>40</v>
      </c>
      <c r="F896" s="244" t="s">
        <v>40</v>
      </c>
    </row>
    <row r="897" spans="1:6">
      <c r="A897" s="413">
        <v>91</v>
      </c>
      <c r="B897" s="419" t="s">
        <v>948</v>
      </c>
      <c r="C897" s="36" t="s">
        <v>1068</v>
      </c>
      <c r="D897" s="244">
        <v>1</v>
      </c>
      <c r="E897" s="244" t="s">
        <v>40</v>
      </c>
      <c r="F897" s="244" t="s">
        <v>40</v>
      </c>
    </row>
    <row r="898" spans="1:6">
      <c r="A898" s="413">
        <v>91</v>
      </c>
      <c r="B898" s="419" t="s">
        <v>948</v>
      </c>
      <c r="C898" s="36" t="s">
        <v>1069</v>
      </c>
      <c r="D898" s="244">
        <v>1</v>
      </c>
      <c r="E898" s="244" t="s">
        <v>40</v>
      </c>
      <c r="F898" s="244" t="s">
        <v>40</v>
      </c>
    </row>
    <row r="899" spans="1:6">
      <c r="A899" s="413">
        <v>91</v>
      </c>
      <c r="B899" s="419" t="s">
        <v>948</v>
      </c>
      <c r="C899" s="36" t="s">
        <v>1070</v>
      </c>
      <c r="D899" s="244">
        <v>2</v>
      </c>
      <c r="E899" s="244" t="s">
        <v>172</v>
      </c>
      <c r="F899" s="244" t="s">
        <v>166</v>
      </c>
    </row>
    <row r="900" spans="1:6">
      <c r="A900" s="413">
        <v>91</v>
      </c>
      <c r="B900" s="419" t="s">
        <v>948</v>
      </c>
      <c r="C900" s="36" t="s">
        <v>1071</v>
      </c>
      <c r="D900" s="244">
        <v>1</v>
      </c>
      <c r="E900" s="244" t="s">
        <v>40</v>
      </c>
      <c r="F900" s="244" t="s">
        <v>40</v>
      </c>
    </row>
    <row r="901" spans="1:6">
      <c r="A901" s="413">
        <v>91</v>
      </c>
      <c r="B901" s="419" t="s">
        <v>948</v>
      </c>
      <c r="C901" s="36" t="s">
        <v>1072</v>
      </c>
      <c r="D901" s="244">
        <v>2</v>
      </c>
      <c r="E901" s="244" t="s">
        <v>166</v>
      </c>
      <c r="F901" s="244" t="s">
        <v>166</v>
      </c>
    </row>
    <row r="902" spans="1:6">
      <c r="A902" s="413">
        <v>91</v>
      </c>
      <c r="B902" s="419" t="s">
        <v>948</v>
      </c>
      <c r="C902" s="36" t="s">
        <v>1073</v>
      </c>
      <c r="D902" s="244">
        <v>1</v>
      </c>
      <c r="E902" s="244" t="s">
        <v>40</v>
      </c>
      <c r="F902" s="244" t="s">
        <v>40</v>
      </c>
    </row>
    <row r="903" spans="1:6">
      <c r="A903" s="413">
        <v>91</v>
      </c>
      <c r="B903" s="419" t="s">
        <v>948</v>
      </c>
      <c r="C903" s="36" t="s">
        <v>1074</v>
      </c>
      <c r="D903" s="244">
        <v>2</v>
      </c>
      <c r="E903" s="244" t="s">
        <v>172</v>
      </c>
      <c r="F903" s="244" t="s">
        <v>166</v>
      </c>
    </row>
    <row r="904" spans="1:6">
      <c r="A904" s="413">
        <v>91</v>
      </c>
      <c r="B904" s="419" t="s">
        <v>948</v>
      </c>
      <c r="C904" s="36" t="s">
        <v>1075</v>
      </c>
      <c r="D904" s="244">
        <v>1</v>
      </c>
      <c r="E904" s="244" t="s">
        <v>40</v>
      </c>
      <c r="F904" s="244" t="s">
        <v>40</v>
      </c>
    </row>
    <row r="905" spans="1:6">
      <c r="A905" s="413">
        <v>91</v>
      </c>
      <c r="B905" s="419" t="s">
        <v>948</v>
      </c>
      <c r="C905" s="36" t="s">
        <v>1076</v>
      </c>
      <c r="D905" s="244">
        <v>1</v>
      </c>
      <c r="E905" s="244" t="s">
        <v>40</v>
      </c>
      <c r="F905" s="244" t="s">
        <v>40</v>
      </c>
    </row>
    <row r="906" spans="1:6">
      <c r="A906" s="413">
        <v>91</v>
      </c>
      <c r="B906" s="419" t="s">
        <v>948</v>
      </c>
      <c r="C906" s="36" t="s">
        <v>1077</v>
      </c>
      <c r="D906" s="244">
        <v>1</v>
      </c>
      <c r="E906" s="244" t="s">
        <v>172</v>
      </c>
      <c r="F906" s="244" t="s">
        <v>172</v>
      </c>
    </row>
    <row r="907" spans="1:6">
      <c r="A907" s="413">
        <v>91</v>
      </c>
      <c r="B907" s="419" t="s">
        <v>948</v>
      </c>
      <c r="C907" s="36" t="s">
        <v>1078</v>
      </c>
      <c r="D907" s="244">
        <v>1</v>
      </c>
      <c r="E907" s="244" t="s">
        <v>40</v>
      </c>
      <c r="F907" s="244" t="s">
        <v>40</v>
      </c>
    </row>
    <row r="908" spans="1:6">
      <c r="A908" s="413">
        <v>91</v>
      </c>
      <c r="B908" s="419" t="s">
        <v>948</v>
      </c>
      <c r="C908" s="36" t="s">
        <v>1079</v>
      </c>
      <c r="D908" s="244">
        <v>2</v>
      </c>
      <c r="E908" s="244" t="s">
        <v>166</v>
      </c>
      <c r="F908" s="244" t="s">
        <v>166</v>
      </c>
    </row>
    <row r="909" spans="1:6">
      <c r="A909" s="413">
        <v>91</v>
      </c>
      <c r="B909" s="419" t="s">
        <v>948</v>
      </c>
      <c r="C909" s="36" t="s">
        <v>1080</v>
      </c>
      <c r="D909" s="244">
        <v>2</v>
      </c>
      <c r="E909" s="244" t="s">
        <v>166</v>
      </c>
      <c r="F909" s="244" t="s">
        <v>166</v>
      </c>
    </row>
    <row r="910" spans="1:6">
      <c r="A910" s="413">
        <v>91</v>
      </c>
      <c r="B910" s="419" t="s">
        <v>948</v>
      </c>
      <c r="C910" s="36" t="s">
        <v>1081</v>
      </c>
      <c r="D910" s="244">
        <v>2</v>
      </c>
      <c r="E910" s="244" t="s">
        <v>172</v>
      </c>
      <c r="F910" s="244" t="s">
        <v>166</v>
      </c>
    </row>
    <row r="911" spans="1:6">
      <c r="A911" s="413">
        <v>91</v>
      </c>
      <c r="B911" s="419" t="s">
        <v>948</v>
      </c>
      <c r="C911" s="36" t="s">
        <v>1082</v>
      </c>
      <c r="D911" s="244">
        <v>2</v>
      </c>
      <c r="E911" s="244" t="s">
        <v>166</v>
      </c>
      <c r="F911" s="244" t="s">
        <v>166</v>
      </c>
    </row>
    <row r="912" spans="1:6">
      <c r="A912" s="413">
        <v>91</v>
      </c>
      <c r="B912" s="419" t="s">
        <v>948</v>
      </c>
      <c r="C912" s="36" t="s">
        <v>1083</v>
      </c>
      <c r="D912" s="244">
        <v>1</v>
      </c>
      <c r="E912" s="244" t="s">
        <v>40</v>
      </c>
      <c r="F912" s="244" t="s">
        <v>40</v>
      </c>
    </row>
    <row r="913" spans="1:6">
      <c r="A913" s="413">
        <v>91</v>
      </c>
      <c r="B913" s="419" t="s">
        <v>948</v>
      </c>
      <c r="C913" s="36" t="s">
        <v>1084</v>
      </c>
      <c r="D913" s="244">
        <v>2</v>
      </c>
      <c r="E913" s="244" t="s">
        <v>166</v>
      </c>
      <c r="F913" s="244" t="s">
        <v>166</v>
      </c>
    </row>
    <row r="914" spans="1:6">
      <c r="A914" s="413">
        <v>91</v>
      </c>
      <c r="B914" s="419" t="s">
        <v>948</v>
      </c>
      <c r="C914" s="36" t="s">
        <v>1085</v>
      </c>
      <c r="D914" s="244">
        <v>1</v>
      </c>
      <c r="E914" s="244" t="s">
        <v>40</v>
      </c>
      <c r="F914" s="244" t="s">
        <v>40</v>
      </c>
    </row>
    <row r="915" spans="1:6">
      <c r="A915" s="413">
        <v>91</v>
      </c>
      <c r="B915" s="419" t="s">
        <v>948</v>
      </c>
      <c r="C915" s="36" t="s">
        <v>1086</v>
      </c>
      <c r="D915" s="244">
        <v>2</v>
      </c>
      <c r="E915" s="244" t="s">
        <v>172</v>
      </c>
      <c r="F915" s="244" t="s">
        <v>172</v>
      </c>
    </row>
    <row r="916" spans="1:6">
      <c r="A916" s="413">
        <v>91</v>
      </c>
      <c r="B916" s="419" t="s">
        <v>948</v>
      </c>
      <c r="C916" s="36" t="s">
        <v>1087</v>
      </c>
      <c r="D916" s="244">
        <v>2</v>
      </c>
      <c r="E916" s="244" t="s">
        <v>166</v>
      </c>
      <c r="F916" s="244" t="s">
        <v>166</v>
      </c>
    </row>
    <row r="917" spans="1:6">
      <c r="A917" s="413">
        <v>91</v>
      </c>
      <c r="B917" s="419" t="s">
        <v>948</v>
      </c>
      <c r="C917" s="36" t="s">
        <v>1088</v>
      </c>
      <c r="D917" s="244">
        <v>2</v>
      </c>
      <c r="E917" s="244" t="s">
        <v>166</v>
      </c>
      <c r="F917" s="244" t="s">
        <v>166</v>
      </c>
    </row>
    <row r="918" spans="1:6">
      <c r="A918" s="413">
        <v>91</v>
      </c>
      <c r="B918" s="419" t="s">
        <v>948</v>
      </c>
      <c r="C918" s="36" t="s">
        <v>1089</v>
      </c>
      <c r="D918" s="244">
        <v>1</v>
      </c>
      <c r="E918" s="244" t="s">
        <v>40</v>
      </c>
      <c r="F918" s="244" t="s">
        <v>40</v>
      </c>
    </row>
    <row r="919" spans="1:6">
      <c r="A919" s="413">
        <v>91</v>
      </c>
      <c r="B919" s="419" t="s">
        <v>948</v>
      </c>
      <c r="C919" s="36" t="s">
        <v>1090</v>
      </c>
      <c r="D919" s="244">
        <v>1</v>
      </c>
      <c r="E919" s="244" t="s">
        <v>40</v>
      </c>
      <c r="F919" s="244" t="s">
        <v>40</v>
      </c>
    </row>
    <row r="920" spans="1:6">
      <c r="A920" s="413">
        <v>91</v>
      </c>
      <c r="B920" s="419" t="s">
        <v>948</v>
      </c>
      <c r="C920" s="36" t="s">
        <v>1091</v>
      </c>
      <c r="D920" s="244">
        <v>1</v>
      </c>
      <c r="E920" s="244" t="s">
        <v>172</v>
      </c>
      <c r="F920" s="244" t="s">
        <v>172</v>
      </c>
    </row>
    <row r="921" spans="1:6">
      <c r="A921" s="413">
        <v>91</v>
      </c>
      <c r="B921" s="419" t="s">
        <v>948</v>
      </c>
      <c r="C921" s="36" t="s">
        <v>1092</v>
      </c>
      <c r="D921" s="244">
        <v>2</v>
      </c>
      <c r="E921" s="244" t="s">
        <v>166</v>
      </c>
      <c r="F921" s="244" t="s">
        <v>166</v>
      </c>
    </row>
    <row r="922" spans="1:6">
      <c r="A922" s="413">
        <v>91</v>
      </c>
      <c r="B922" s="419" t="s">
        <v>948</v>
      </c>
      <c r="C922" s="36" t="s">
        <v>1093</v>
      </c>
      <c r="D922" s="244">
        <v>2</v>
      </c>
      <c r="E922" s="244" t="s">
        <v>172</v>
      </c>
      <c r="F922" s="244" t="s">
        <v>166</v>
      </c>
    </row>
    <row r="923" spans="1:6">
      <c r="A923" s="413">
        <v>91</v>
      </c>
      <c r="B923" s="419" t="s">
        <v>948</v>
      </c>
      <c r="C923" s="36" t="s">
        <v>1094</v>
      </c>
      <c r="D923" s="244">
        <v>2</v>
      </c>
      <c r="E923" s="244" t="s">
        <v>166</v>
      </c>
      <c r="F923" s="244" t="s">
        <v>166</v>
      </c>
    </row>
    <row r="924" spans="1:6">
      <c r="A924" s="413">
        <v>91</v>
      </c>
      <c r="B924" s="419" t="s">
        <v>948</v>
      </c>
      <c r="C924" s="36" t="s">
        <v>1095</v>
      </c>
      <c r="D924" s="244">
        <v>1</v>
      </c>
      <c r="E924" s="244" t="s">
        <v>40</v>
      </c>
      <c r="F924" s="244" t="s">
        <v>40</v>
      </c>
    </row>
    <row r="925" spans="1:6">
      <c r="A925" s="413">
        <v>91</v>
      </c>
      <c r="B925" s="419" t="s">
        <v>948</v>
      </c>
      <c r="C925" s="36" t="s">
        <v>1096</v>
      </c>
      <c r="D925" s="244">
        <v>1</v>
      </c>
      <c r="E925" s="244" t="s">
        <v>40</v>
      </c>
      <c r="F925" s="244" t="s">
        <v>40</v>
      </c>
    </row>
    <row r="926" spans="1:6">
      <c r="A926" s="413">
        <v>91</v>
      </c>
      <c r="B926" s="419" t="s">
        <v>948</v>
      </c>
      <c r="C926" s="36" t="s">
        <v>1097</v>
      </c>
      <c r="D926" s="244">
        <v>1</v>
      </c>
      <c r="E926" s="244" t="s">
        <v>40</v>
      </c>
      <c r="F926" s="244" t="s">
        <v>40</v>
      </c>
    </row>
    <row r="927" spans="1:6">
      <c r="A927" s="413">
        <v>91</v>
      </c>
      <c r="B927" s="419" t="s">
        <v>948</v>
      </c>
      <c r="C927" s="36" t="s">
        <v>1098</v>
      </c>
      <c r="D927" s="244">
        <v>2</v>
      </c>
      <c r="E927" s="244" t="s">
        <v>166</v>
      </c>
      <c r="F927" s="244" t="s">
        <v>166</v>
      </c>
    </row>
    <row r="928" spans="1:6">
      <c r="A928" s="413">
        <v>91</v>
      </c>
      <c r="B928" s="419" t="s">
        <v>948</v>
      </c>
      <c r="C928" s="36" t="s">
        <v>1099</v>
      </c>
      <c r="D928" s="244">
        <v>1</v>
      </c>
      <c r="E928" s="244" t="s">
        <v>172</v>
      </c>
      <c r="F928" s="244" t="s">
        <v>172</v>
      </c>
    </row>
    <row r="929" spans="1:6">
      <c r="A929" s="413">
        <v>91</v>
      </c>
      <c r="B929" s="419" t="s">
        <v>948</v>
      </c>
      <c r="C929" s="36" t="s">
        <v>1100</v>
      </c>
      <c r="D929" s="244">
        <v>1</v>
      </c>
      <c r="E929" s="244" t="s">
        <v>172</v>
      </c>
      <c r="F929" s="244" t="s">
        <v>172</v>
      </c>
    </row>
    <row r="930" spans="1:6">
      <c r="A930" s="413">
        <v>91</v>
      </c>
      <c r="B930" s="419" t="s">
        <v>948</v>
      </c>
      <c r="C930" s="36" t="s">
        <v>1101</v>
      </c>
      <c r="D930" s="244">
        <v>1</v>
      </c>
      <c r="E930" s="244" t="s">
        <v>40</v>
      </c>
      <c r="F930" s="244" t="s">
        <v>40</v>
      </c>
    </row>
    <row r="931" spans="1:6">
      <c r="A931" s="413">
        <v>91</v>
      </c>
      <c r="B931" s="419" t="s">
        <v>948</v>
      </c>
      <c r="C931" s="36" t="s">
        <v>1102</v>
      </c>
      <c r="D931" s="244">
        <v>1</v>
      </c>
      <c r="E931" s="244" t="s">
        <v>40</v>
      </c>
      <c r="F931" s="244" t="s">
        <v>40</v>
      </c>
    </row>
    <row r="932" spans="1:6">
      <c r="A932" s="413">
        <v>91</v>
      </c>
      <c r="B932" s="419" t="s">
        <v>948</v>
      </c>
      <c r="C932" s="36" t="s">
        <v>1103</v>
      </c>
      <c r="D932" s="244">
        <v>1</v>
      </c>
      <c r="E932" s="244" t="s">
        <v>40</v>
      </c>
      <c r="F932" s="244" t="s">
        <v>40</v>
      </c>
    </row>
    <row r="933" spans="1:6">
      <c r="A933" s="413">
        <v>91</v>
      </c>
      <c r="B933" s="419" t="s">
        <v>948</v>
      </c>
      <c r="C933" s="36" t="s">
        <v>1104</v>
      </c>
      <c r="D933" s="244">
        <v>1</v>
      </c>
      <c r="E933" s="244" t="s">
        <v>172</v>
      </c>
      <c r="F933" s="244" t="s">
        <v>172</v>
      </c>
    </row>
    <row r="934" spans="1:6">
      <c r="A934" s="413">
        <v>91</v>
      </c>
      <c r="B934" s="419" t="s">
        <v>948</v>
      </c>
      <c r="C934" s="36" t="s">
        <v>1105</v>
      </c>
      <c r="D934" s="244">
        <v>1</v>
      </c>
      <c r="E934" s="244" t="s">
        <v>172</v>
      </c>
      <c r="F934" s="244" t="s">
        <v>172</v>
      </c>
    </row>
    <row r="935" spans="1:6">
      <c r="A935" s="413">
        <v>91</v>
      </c>
      <c r="B935" s="419" t="s">
        <v>948</v>
      </c>
      <c r="C935" s="36" t="s">
        <v>1106</v>
      </c>
      <c r="D935" s="244">
        <v>1</v>
      </c>
      <c r="E935" s="244" t="s">
        <v>40</v>
      </c>
      <c r="F935" s="244" t="s">
        <v>40</v>
      </c>
    </row>
    <row r="936" spans="1:6">
      <c r="A936" s="413">
        <v>91</v>
      </c>
      <c r="B936" s="419" t="s">
        <v>948</v>
      </c>
      <c r="C936" s="36" t="s">
        <v>1107</v>
      </c>
      <c r="D936" s="244">
        <v>1</v>
      </c>
      <c r="E936" s="244" t="s">
        <v>40</v>
      </c>
      <c r="F936" s="244" t="s">
        <v>40</v>
      </c>
    </row>
    <row r="937" spans="1:6">
      <c r="A937" s="413">
        <v>91</v>
      </c>
      <c r="B937" s="419" t="s">
        <v>948</v>
      </c>
      <c r="C937" s="36" t="s">
        <v>1108</v>
      </c>
      <c r="D937" s="244">
        <v>1</v>
      </c>
      <c r="E937" s="244" t="s">
        <v>40</v>
      </c>
      <c r="F937" s="244" t="s">
        <v>40</v>
      </c>
    </row>
    <row r="938" spans="1:6">
      <c r="A938" s="413">
        <v>91</v>
      </c>
      <c r="B938" s="419" t="s">
        <v>948</v>
      </c>
      <c r="C938" s="36" t="s">
        <v>1109</v>
      </c>
      <c r="D938" s="244">
        <v>1</v>
      </c>
      <c r="E938" s="244" t="s">
        <v>172</v>
      </c>
      <c r="F938" s="244" t="s">
        <v>172</v>
      </c>
    </row>
    <row r="939" spans="1:6">
      <c r="A939" s="413">
        <v>91</v>
      </c>
      <c r="B939" s="419" t="s">
        <v>948</v>
      </c>
      <c r="C939" s="36" t="s">
        <v>1110</v>
      </c>
      <c r="D939" s="244">
        <v>1</v>
      </c>
      <c r="E939" s="244" t="s">
        <v>172</v>
      </c>
      <c r="F939" s="244" t="s">
        <v>172</v>
      </c>
    </row>
    <row r="940" spans="1:6">
      <c r="A940" s="413">
        <v>91</v>
      </c>
      <c r="B940" s="419" t="s">
        <v>948</v>
      </c>
      <c r="C940" s="36" t="s">
        <v>1111</v>
      </c>
      <c r="D940" s="244">
        <v>1</v>
      </c>
      <c r="E940" s="244" t="s">
        <v>40</v>
      </c>
      <c r="F940" s="244" t="s">
        <v>40</v>
      </c>
    </row>
    <row r="941" spans="1:6">
      <c r="A941" s="413">
        <v>91</v>
      </c>
      <c r="B941" s="419" t="s">
        <v>948</v>
      </c>
      <c r="C941" s="36" t="s">
        <v>1112</v>
      </c>
      <c r="D941" s="244">
        <v>1</v>
      </c>
      <c r="E941" s="244" t="s">
        <v>166</v>
      </c>
      <c r="F941" s="244" t="s">
        <v>166</v>
      </c>
    </row>
    <row r="942" spans="1:6">
      <c r="A942" s="413">
        <v>91</v>
      </c>
      <c r="B942" s="419" t="s">
        <v>948</v>
      </c>
      <c r="C942" s="36" t="s">
        <v>1113</v>
      </c>
      <c r="D942" s="244">
        <v>2</v>
      </c>
      <c r="E942" s="244" t="s">
        <v>166</v>
      </c>
      <c r="F942" s="244" t="s">
        <v>166</v>
      </c>
    </row>
    <row r="943" spans="1:6">
      <c r="A943" s="413">
        <v>91</v>
      </c>
      <c r="B943" s="419" t="s">
        <v>948</v>
      </c>
      <c r="C943" s="36" t="s">
        <v>1114</v>
      </c>
      <c r="D943" s="244">
        <v>1</v>
      </c>
      <c r="E943" s="244" t="s">
        <v>40</v>
      </c>
      <c r="F943" s="244" t="s">
        <v>40</v>
      </c>
    </row>
    <row r="944" spans="1:6">
      <c r="A944" s="413">
        <v>91</v>
      </c>
      <c r="B944" s="419" t="s">
        <v>948</v>
      </c>
      <c r="C944" s="36" t="s">
        <v>1115</v>
      </c>
      <c r="D944" s="244">
        <v>1</v>
      </c>
      <c r="E944" s="244" t="s">
        <v>172</v>
      </c>
      <c r="F944" s="244" t="s">
        <v>172</v>
      </c>
    </row>
    <row r="945" spans="1:6">
      <c r="A945" s="413">
        <v>91</v>
      </c>
      <c r="B945" s="419" t="s">
        <v>948</v>
      </c>
      <c r="C945" s="36" t="s">
        <v>1116</v>
      </c>
      <c r="D945" s="244">
        <v>2</v>
      </c>
      <c r="E945" s="244" t="s">
        <v>172</v>
      </c>
      <c r="F945" s="244" t="s">
        <v>166</v>
      </c>
    </row>
    <row r="946" spans="1:6">
      <c r="A946" s="413">
        <v>91</v>
      </c>
      <c r="B946" s="419" t="s">
        <v>948</v>
      </c>
      <c r="C946" s="36" t="s">
        <v>1117</v>
      </c>
      <c r="D946" s="244">
        <v>1</v>
      </c>
      <c r="E946" s="244" t="s">
        <v>172</v>
      </c>
      <c r="F946" s="244" t="s">
        <v>166</v>
      </c>
    </row>
    <row r="947" spans="1:6">
      <c r="A947" s="413">
        <v>91</v>
      </c>
      <c r="B947" s="419" t="s">
        <v>948</v>
      </c>
      <c r="C947" s="36" t="s">
        <v>1118</v>
      </c>
      <c r="D947" s="244">
        <v>1</v>
      </c>
      <c r="E947" s="244" t="s">
        <v>40</v>
      </c>
      <c r="F947" s="244" t="s">
        <v>40</v>
      </c>
    </row>
    <row r="948" spans="1:6">
      <c r="A948" s="413">
        <v>91</v>
      </c>
      <c r="B948" s="419" t="s">
        <v>948</v>
      </c>
      <c r="C948" s="36" t="s">
        <v>1119</v>
      </c>
      <c r="D948" s="244">
        <v>1</v>
      </c>
      <c r="E948" s="244" t="s">
        <v>172</v>
      </c>
      <c r="F948" s="244" t="s">
        <v>172</v>
      </c>
    </row>
    <row r="949" spans="1:6">
      <c r="A949" s="413">
        <v>91</v>
      </c>
      <c r="B949" s="419" t="s">
        <v>948</v>
      </c>
      <c r="C949" s="36" t="s">
        <v>1120</v>
      </c>
      <c r="D949" s="244">
        <v>1</v>
      </c>
      <c r="E949" s="244" t="s">
        <v>163</v>
      </c>
      <c r="F949" s="244" t="s">
        <v>40</v>
      </c>
    </row>
    <row r="950" spans="1:6">
      <c r="A950" s="413">
        <v>91</v>
      </c>
      <c r="B950" s="419" t="s">
        <v>948</v>
      </c>
      <c r="C950" s="36" t="s">
        <v>1121</v>
      </c>
      <c r="D950" s="244">
        <v>1</v>
      </c>
      <c r="E950" s="244" t="s">
        <v>172</v>
      </c>
      <c r="F950" s="244" t="s">
        <v>172</v>
      </c>
    </row>
    <row r="951" spans="1:6">
      <c r="A951" s="413">
        <v>91</v>
      </c>
      <c r="B951" s="419" t="s">
        <v>948</v>
      </c>
      <c r="C951" s="36" t="s">
        <v>1122</v>
      </c>
      <c r="D951" s="244">
        <v>1</v>
      </c>
      <c r="E951" s="244" t="s">
        <v>163</v>
      </c>
      <c r="F951" s="244" t="s">
        <v>40</v>
      </c>
    </row>
    <row r="952" spans="1:6">
      <c r="A952" s="413">
        <v>91</v>
      </c>
      <c r="B952" s="419" t="s">
        <v>948</v>
      </c>
      <c r="C952" s="36" t="s">
        <v>1123</v>
      </c>
      <c r="D952" s="244">
        <v>1</v>
      </c>
      <c r="E952" s="244" t="s">
        <v>172</v>
      </c>
      <c r="F952" s="244" t="s">
        <v>172</v>
      </c>
    </row>
    <row r="953" spans="1:6">
      <c r="A953" s="413">
        <v>91</v>
      </c>
      <c r="B953" s="419" t="s">
        <v>948</v>
      </c>
      <c r="C953" s="36" t="s">
        <v>1124</v>
      </c>
      <c r="D953" s="244">
        <v>1</v>
      </c>
      <c r="E953" s="244" t="s">
        <v>172</v>
      </c>
      <c r="F953" s="244" t="s">
        <v>172</v>
      </c>
    </row>
    <row r="954" spans="1:6">
      <c r="A954" s="413">
        <v>91</v>
      </c>
      <c r="B954" s="419" t="s">
        <v>948</v>
      </c>
      <c r="C954" s="36" t="s">
        <v>1125</v>
      </c>
      <c r="D954" s="244">
        <v>1</v>
      </c>
      <c r="E954" s="244" t="s">
        <v>172</v>
      </c>
      <c r="F954" s="244" t="s">
        <v>166</v>
      </c>
    </row>
    <row r="955" spans="1:6">
      <c r="A955" s="413">
        <v>91</v>
      </c>
      <c r="B955" s="419" t="s">
        <v>948</v>
      </c>
      <c r="C955" s="36" t="s">
        <v>1126</v>
      </c>
      <c r="D955" s="244">
        <v>1</v>
      </c>
      <c r="E955" s="244" t="s">
        <v>40</v>
      </c>
      <c r="F955" s="244" t="s">
        <v>40</v>
      </c>
    </row>
    <row r="956" spans="1:6">
      <c r="A956" s="413">
        <v>91</v>
      </c>
      <c r="B956" s="419" t="s">
        <v>948</v>
      </c>
      <c r="C956" s="36" t="s">
        <v>1127</v>
      </c>
      <c r="D956" s="244">
        <v>1</v>
      </c>
      <c r="E956" s="244" t="s">
        <v>40</v>
      </c>
      <c r="F956" s="244" t="s">
        <v>40</v>
      </c>
    </row>
    <row r="957" spans="1:6">
      <c r="A957" s="413">
        <v>91</v>
      </c>
      <c r="B957" s="419" t="s">
        <v>948</v>
      </c>
      <c r="C957" s="36" t="s">
        <v>1128</v>
      </c>
      <c r="D957" s="244">
        <v>1</v>
      </c>
      <c r="E957" s="244" t="s">
        <v>40</v>
      </c>
      <c r="F957" s="244" t="s">
        <v>40</v>
      </c>
    </row>
    <row r="958" spans="1:6">
      <c r="A958" s="413">
        <v>91</v>
      </c>
      <c r="B958" s="419" t="s">
        <v>948</v>
      </c>
      <c r="C958" s="36" t="s">
        <v>1129</v>
      </c>
      <c r="D958" s="244">
        <v>1</v>
      </c>
      <c r="E958" s="244" t="s">
        <v>166</v>
      </c>
      <c r="F958" s="244" t="s">
        <v>166</v>
      </c>
    </row>
    <row r="959" spans="1:6">
      <c r="A959" s="413">
        <v>91</v>
      </c>
      <c r="B959" s="419" t="s">
        <v>948</v>
      </c>
      <c r="C959" s="36" t="s">
        <v>1130</v>
      </c>
      <c r="D959" s="244">
        <v>1</v>
      </c>
      <c r="E959" s="244" t="s">
        <v>40</v>
      </c>
      <c r="F959" s="244" t="s">
        <v>40</v>
      </c>
    </row>
    <row r="960" spans="1:6">
      <c r="A960" s="413">
        <v>91</v>
      </c>
      <c r="B960" s="419" t="s">
        <v>948</v>
      </c>
      <c r="C960" s="36" t="s">
        <v>1131</v>
      </c>
      <c r="D960" s="244">
        <v>1</v>
      </c>
      <c r="E960" s="244" t="s">
        <v>40</v>
      </c>
      <c r="F960" s="244" t="s">
        <v>40</v>
      </c>
    </row>
    <row r="961" spans="1:6">
      <c r="A961" s="413">
        <v>91</v>
      </c>
      <c r="B961" s="419" t="s">
        <v>948</v>
      </c>
      <c r="C961" s="36" t="s">
        <v>1132</v>
      </c>
      <c r="D961" s="244">
        <v>1</v>
      </c>
      <c r="E961" s="244" t="s">
        <v>40</v>
      </c>
      <c r="F961" s="244" t="s">
        <v>40</v>
      </c>
    </row>
    <row r="962" spans="1:6">
      <c r="A962" s="413">
        <v>91</v>
      </c>
      <c r="B962" s="419" t="s">
        <v>948</v>
      </c>
      <c r="C962" s="36" t="s">
        <v>1133</v>
      </c>
      <c r="D962" s="244">
        <v>2</v>
      </c>
      <c r="E962" s="244" t="s">
        <v>166</v>
      </c>
      <c r="F962" s="244" t="s">
        <v>166</v>
      </c>
    </row>
    <row r="963" spans="1:6">
      <c r="A963" s="413">
        <v>91</v>
      </c>
      <c r="B963" s="419" t="s">
        <v>948</v>
      </c>
      <c r="C963" s="36" t="s">
        <v>1134</v>
      </c>
      <c r="D963" s="244">
        <v>1</v>
      </c>
      <c r="E963" s="244" t="s">
        <v>40</v>
      </c>
      <c r="F963" s="244" t="s">
        <v>40</v>
      </c>
    </row>
    <row r="964" spans="1:6">
      <c r="A964" s="413">
        <v>91</v>
      </c>
      <c r="B964" s="419" t="s">
        <v>948</v>
      </c>
      <c r="C964" s="36" t="s">
        <v>1135</v>
      </c>
      <c r="D964" s="244">
        <v>1</v>
      </c>
      <c r="E964" s="244" t="s">
        <v>40</v>
      </c>
      <c r="F964" s="244" t="s">
        <v>40</v>
      </c>
    </row>
    <row r="965" spans="1:6">
      <c r="A965" s="413">
        <v>91</v>
      </c>
      <c r="B965" s="419" t="s">
        <v>948</v>
      </c>
      <c r="C965" s="36" t="s">
        <v>1136</v>
      </c>
      <c r="D965" s="244">
        <v>1</v>
      </c>
      <c r="E965" s="244" t="s">
        <v>40</v>
      </c>
      <c r="F965" s="244" t="s">
        <v>40</v>
      </c>
    </row>
    <row r="966" spans="1:6">
      <c r="A966" s="413">
        <v>91</v>
      </c>
      <c r="B966" s="419" t="s">
        <v>948</v>
      </c>
      <c r="C966" s="36" t="s">
        <v>1137</v>
      </c>
      <c r="D966" s="244">
        <v>1</v>
      </c>
      <c r="E966" s="244" t="s">
        <v>40</v>
      </c>
      <c r="F966" s="244" t="s">
        <v>40</v>
      </c>
    </row>
    <row r="967" spans="1:6">
      <c r="A967" s="413">
        <v>91</v>
      </c>
      <c r="B967" s="419" t="s">
        <v>948</v>
      </c>
      <c r="C967" s="36" t="s">
        <v>1138</v>
      </c>
      <c r="D967" s="244">
        <v>1</v>
      </c>
      <c r="E967" s="244" t="s">
        <v>40</v>
      </c>
      <c r="F967" s="244" t="s">
        <v>40</v>
      </c>
    </row>
    <row r="968" spans="1:6">
      <c r="A968" s="413">
        <v>91</v>
      </c>
      <c r="B968" s="419" t="s">
        <v>948</v>
      </c>
      <c r="C968" s="36" t="s">
        <v>1139</v>
      </c>
      <c r="D968" s="244">
        <v>1</v>
      </c>
      <c r="E968" s="244" t="s">
        <v>40</v>
      </c>
      <c r="F968" s="244" t="s">
        <v>40</v>
      </c>
    </row>
    <row r="969" spans="1:6">
      <c r="A969" s="413">
        <v>92</v>
      </c>
      <c r="B969" s="36" t="s">
        <v>1140</v>
      </c>
      <c r="C969" s="36" t="s">
        <v>1141</v>
      </c>
      <c r="D969" s="244">
        <v>1</v>
      </c>
      <c r="E969" s="244" t="s">
        <v>163</v>
      </c>
      <c r="F969" s="244" t="s">
        <v>163</v>
      </c>
    </row>
    <row r="970" spans="1:6">
      <c r="A970" s="413">
        <v>92</v>
      </c>
      <c r="B970" s="36" t="s">
        <v>1140</v>
      </c>
      <c r="C970" s="36" t="s">
        <v>1142</v>
      </c>
      <c r="D970" s="244">
        <v>1</v>
      </c>
      <c r="E970" s="244" t="s">
        <v>163</v>
      </c>
      <c r="F970" s="244" t="s">
        <v>163</v>
      </c>
    </row>
    <row r="971" spans="1:6">
      <c r="A971" s="413">
        <v>92</v>
      </c>
      <c r="B971" s="36" t="s">
        <v>1140</v>
      </c>
      <c r="C971" s="36" t="s">
        <v>1143</v>
      </c>
      <c r="D971" s="244">
        <v>1</v>
      </c>
      <c r="E971" s="244" t="s">
        <v>163</v>
      </c>
      <c r="F971" s="244" t="s">
        <v>163</v>
      </c>
    </row>
    <row r="972" spans="1:6">
      <c r="A972" s="413">
        <v>92</v>
      </c>
      <c r="B972" s="36" t="s">
        <v>1140</v>
      </c>
      <c r="C972" s="36" t="s">
        <v>1144</v>
      </c>
      <c r="D972" s="244">
        <v>1</v>
      </c>
      <c r="E972" s="244" t="s">
        <v>163</v>
      </c>
      <c r="F972" s="244" t="s">
        <v>163</v>
      </c>
    </row>
    <row r="973" spans="1:6">
      <c r="A973" s="413">
        <v>92</v>
      </c>
      <c r="B973" s="36" t="s">
        <v>1140</v>
      </c>
      <c r="C973" s="414" t="s">
        <v>1145</v>
      </c>
      <c r="D973" s="244" t="s">
        <v>162</v>
      </c>
      <c r="E973" s="244" t="s">
        <v>163</v>
      </c>
      <c r="F973" s="244" t="s">
        <v>163</v>
      </c>
    </row>
    <row r="974" spans="1:6">
      <c r="A974" s="413">
        <v>92</v>
      </c>
      <c r="B974" s="36" t="s">
        <v>1140</v>
      </c>
      <c r="C974" s="36" t="s">
        <v>1146</v>
      </c>
      <c r="D974" s="244">
        <v>1</v>
      </c>
      <c r="E974" s="244" t="s">
        <v>163</v>
      </c>
      <c r="F974" s="244" t="s">
        <v>163</v>
      </c>
    </row>
    <row r="975" spans="1:6">
      <c r="A975" s="413">
        <v>92</v>
      </c>
      <c r="B975" s="36" t="s">
        <v>1140</v>
      </c>
      <c r="C975" s="36" t="s">
        <v>1147</v>
      </c>
      <c r="D975" s="244">
        <v>1</v>
      </c>
      <c r="E975" s="244" t="s">
        <v>163</v>
      </c>
      <c r="F975" s="244" t="s">
        <v>163</v>
      </c>
    </row>
    <row r="976" spans="1:6">
      <c r="A976" s="413">
        <v>92</v>
      </c>
      <c r="B976" s="36" t="s">
        <v>1140</v>
      </c>
      <c r="C976" s="36" t="s">
        <v>1148</v>
      </c>
      <c r="D976" s="244">
        <v>1</v>
      </c>
      <c r="E976" s="244" t="s">
        <v>163</v>
      </c>
      <c r="F976" s="244" t="s">
        <v>163</v>
      </c>
    </row>
    <row r="977" spans="1:6">
      <c r="A977" s="413">
        <v>92</v>
      </c>
      <c r="B977" s="36" t="s">
        <v>1140</v>
      </c>
      <c r="C977" s="36" t="s">
        <v>1149</v>
      </c>
      <c r="D977" s="244">
        <v>1</v>
      </c>
      <c r="E977" s="244" t="s">
        <v>163</v>
      </c>
      <c r="F977" s="244" t="s">
        <v>163</v>
      </c>
    </row>
    <row r="978" spans="1:6">
      <c r="A978" s="413">
        <v>92</v>
      </c>
      <c r="B978" s="36" t="s">
        <v>1140</v>
      </c>
      <c r="C978" s="36" t="s">
        <v>1150</v>
      </c>
      <c r="D978" s="244">
        <v>1</v>
      </c>
      <c r="E978" s="244" t="s">
        <v>163</v>
      </c>
      <c r="F978" s="244" t="s">
        <v>163</v>
      </c>
    </row>
    <row r="979" spans="1:6">
      <c r="A979" s="413">
        <v>92</v>
      </c>
      <c r="B979" s="36" t="s">
        <v>1140</v>
      </c>
      <c r="C979" s="414" t="s">
        <v>1151</v>
      </c>
      <c r="D979" s="244" t="s">
        <v>162</v>
      </c>
      <c r="E979" s="244" t="s">
        <v>163</v>
      </c>
      <c r="F979" s="244" t="s">
        <v>163</v>
      </c>
    </row>
    <row r="980" spans="1:6">
      <c r="A980" s="413">
        <v>92</v>
      </c>
      <c r="B980" s="36" t="s">
        <v>1140</v>
      </c>
      <c r="C980" s="36" t="s">
        <v>1152</v>
      </c>
      <c r="D980" s="244">
        <v>1</v>
      </c>
      <c r="E980" s="244" t="s">
        <v>163</v>
      </c>
      <c r="F980" s="244" t="s">
        <v>163</v>
      </c>
    </row>
    <row r="981" spans="1:6">
      <c r="A981" s="413">
        <v>92</v>
      </c>
      <c r="B981" s="36" t="s">
        <v>1140</v>
      </c>
      <c r="C981" s="36" t="s">
        <v>1153</v>
      </c>
      <c r="D981" s="244">
        <v>1</v>
      </c>
      <c r="E981" s="244" t="s">
        <v>163</v>
      </c>
      <c r="F981" s="244" t="s">
        <v>163</v>
      </c>
    </row>
    <row r="982" spans="1:6">
      <c r="A982" s="413">
        <v>92</v>
      </c>
      <c r="B982" s="36" t="s">
        <v>1140</v>
      </c>
      <c r="C982" s="36" t="s">
        <v>1154</v>
      </c>
      <c r="D982" s="244">
        <v>1</v>
      </c>
      <c r="E982" s="244" t="s">
        <v>163</v>
      </c>
      <c r="F982" s="244" t="s">
        <v>163</v>
      </c>
    </row>
    <row r="983" spans="1:6">
      <c r="A983" s="413">
        <v>92</v>
      </c>
      <c r="B983" s="36" t="s">
        <v>1140</v>
      </c>
      <c r="C983" s="36" t="s">
        <v>1155</v>
      </c>
      <c r="D983" s="244">
        <v>1</v>
      </c>
      <c r="E983" s="244" t="s">
        <v>163</v>
      </c>
      <c r="F983" s="244" t="s">
        <v>163</v>
      </c>
    </row>
    <row r="984" spans="1:6">
      <c r="A984" s="413">
        <v>92</v>
      </c>
      <c r="B984" s="36" t="s">
        <v>1140</v>
      </c>
      <c r="C984" s="36" t="s">
        <v>1156</v>
      </c>
      <c r="D984" s="244">
        <v>1</v>
      </c>
      <c r="E984" s="244" t="s">
        <v>163</v>
      </c>
      <c r="F984" s="244" t="s">
        <v>163</v>
      </c>
    </row>
    <row r="985" spans="1:6">
      <c r="A985" s="413">
        <v>92</v>
      </c>
      <c r="B985" s="36" t="s">
        <v>1140</v>
      </c>
      <c r="C985" s="36" t="s">
        <v>1157</v>
      </c>
      <c r="D985" s="244">
        <v>1</v>
      </c>
      <c r="E985" s="244" t="s">
        <v>163</v>
      </c>
      <c r="F985" s="244" t="s">
        <v>40</v>
      </c>
    </row>
    <row r="986" spans="1:6">
      <c r="A986" s="413">
        <v>92</v>
      </c>
      <c r="B986" s="36" t="s">
        <v>1140</v>
      </c>
      <c r="C986" s="414" t="s">
        <v>1158</v>
      </c>
      <c r="D986" s="244" t="s">
        <v>162</v>
      </c>
      <c r="E986" s="244" t="s">
        <v>163</v>
      </c>
      <c r="F986" s="244" t="s">
        <v>163</v>
      </c>
    </row>
    <row r="987" spans="1:6">
      <c r="A987" s="413">
        <v>92</v>
      </c>
      <c r="B987" s="36" t="s">
        <v>1140</v>
      </c>
      <c r="C987" s="414" t="s">
        <v>1159</v>
      </c>
      <c r="D987" s="244" t="s">
        <v>162</v>
      </c>
      <c r="E987" s="244" t="s">
        <v>163</v>
      </c>
      <c r="F987" s="244" t="s">
        <v>163</v>
      </c>
    </row>
    <row r="988" spans="1:6">
      <c r="A988" s="413">
        <v>92</v>
      </c>
      <c r="B988" s="36" t="s">
        <v>1140</v>
      </c>
      <c r="C988" s="414" t="s">
        <v>1160</v>
      </c>
      <c r="D988" s="244" t="s">
        <v>162</v>
      </c>
      <c r="E988" s="244" t="s">
        <v>163</v>
      </c>
      <c r="F988" s="244" t="s">
        <v>163</v>
      </c>
    </row>
    <row r="989" spans="1:6">
      <c r="A989" s="413">
        <v>92</v>
      </c>
      <c r="B989" s="36" t="s">
        <v>1140</v>
      </c>
      <c r="C989" s="36" t="s">
        <v>1161</v>
      </c>
      <c r="D989" s="244">
        <v>1</v>
      </c>
      <c r="E989" s="244" t="s">
        <v>163</v>
      </c>
      <c r="F989" s="244" t="s">
        <v>163</v>
      </c>
    </row>
    <row r="990" spans="1:6">
      <c r="A990" s="413">
        <v>92</v>
      </c>
      <c r="B990" s="36" t="s">
        <v>1140</v>
      </c>
      <c r="C990" s="36" t="s">
        <v>1162</v>
      </c>
      <c r="D990" s="244">
        <v>1</v>
      </c>
      <c r="E990" s="244" t="s">
        <v>163</v>
      </c>
      <c r="F990" s="244" t="s">
        <v>163</v>
      </c>
    </row>
    <row r="991" spans="1:6">
      <c r="A991" s="413">
        <v>92</v>
      </c>
      <c r="B991" s="36" t="s">
        <v>1140</v>
      </c>
      <c r="C991" s="414" t="s">
        <v>1163</v>
      </c>
      <c r="D991" s="244" t="s">
        <v>162</v>
      </c>
      <c r="E991" s="244" t="s">
        <v>163</v>
      </c>
      <c r="F991" s="244" t="s">
        <v>163</v>
      </c>
    </row>
    <row r="992" spans="1:6">
      <c r="A992" s="413">
        <v>92</v>
      </c>
      <c r="B992" s="36" t="s">
        <v>1140</v>
      </c>
      <c r="C992" s="36" t="s">
        <v>1164</v>
      </c>
      <c r="D992" s="244">
        <v>1</v>
      </c>
      <c r="E992" s="244" t="s">
        <v>163</v>
      </c>
      <c r="F992" s="244" t="s">
        <v>163</v>
      </c>
    </row>
    <row r="993" spans="1:6">
      <c r="A993" s="413">
        <v>92</v>
      </c>
      <c r="B993" s="36" t="s">
        <v>1140</v>
      </c>
      <c r="C993" s="414" t="s">
        <v>1165</v>
      </c>
      <c r="D993" s="244" t="s">
        <v>162</v>
      </c>
      <c r="E993" s="244" t="s">
        <v>163</v>
      </c>
      <c r="F993" s="244" t="s">
        <v>163</v>
      </c>
    </row>
    <row r="994" spans="1:6">
      <c r="A994" s="413">
        <v>92</v>
      </c>
      <c r="B994" s="36" t="s">
        <v>1140</v>
      </c>
      <c r="C994" s="36" t="s">
        <v>1166</v>
      </c>
      <c r="D994" s="244">
        <v>1</v>
      </c>
      <c r="E994" s="244" t="s">
        <v>163</v>
      </c>
      <c r="F994" s="244" t="s">
        <v>163</v>
      </c>
    </row>
    <row r="995" spans="1:6">
      <c r="A995" s="413">
        <v>92</v>
      </c>
      <c r="B995" s="36" t="s">
        <v>1140</v>
      </c>
      <c r="C995" s="414" t="s">
        <v>1167</v>
      </c>
      <c r="D995" s="244" t="s">
        <v>162</v>
      </c>
      <c r="E995" s="244" t="s">
        <v>163</v>
      </c>
      <c r="F995" s="244" t="s">
        <v>163</v>
      </c>
    </row>
    <row r="996" spans="1:6">
      <c r="A996" s="413">
        <v>92</v>
      </c>
      <c r="B996" s="36" t="s">
        <v>1140</v>
      </c>
      <c r="C996" s="36" t="s">
        <v>1168</v>
      </c>
      <c r="D996" s="244">
        <v>1</v>
      </c>
      <c r="E996" s="244" t="s">
        <v>163</v>
      </c>
      <c r="F996" s="244" t="s">
        <v>163</v>
      </c>
    </row>
    <row r="997" spans="1:6">
      <c r="A997" s="413">
        <v>92</v>
      </c>
      <c r="B997" s="36" t="s">
        <v>1140</v>
      </c>
      <c r="C997" s="414" t="s">
        <v>1169</v>
      </c>
      <c r="D997" s="244" t="s">
        <v>162</v>
      </c>
      <c r="E997" s="244" t="s">
        <v>163</v>
      </c>
      <c r="F997" s="244" t="s">
        <v>163</v>
      </c>
    </row>
    <row r="998" spans="1:6">
      <c r="A998" s="413">
        <v>92</v>
      </c>
      <c r="B998" s="36" t="s">
        <v>1140</v>
      </c>
      <c r="C998" s="36" t="s">
        <v>1170</v>
      </c>
      <c r="D998" s="244">
        <v>1</v>
      </c>
      <c r="E998" s="244" t="s">
        <v>163</v>
      </c>
      <c r="F998" s="244" t="s">
        <v>163</v>
      </c>
    </row>
    <row r="999" spans="1:6">
      <c r="A999" s="413">
        <v>92</v>
      </c>
      <c r="B999" s="36" t="s">
        <v>1140</v>
      </c>
      <c r="C999" s="36" t="s">
        <v>1171</v>
      </c>
      <c r="D999" s="244">
        <v>1</v>
      </c>
      <c r="E999" s="244" t="s">
        <v>163</v>
      </c>
      <c r="F999" s="244" t="s">
        <v>163</v>
      </c>
    </row>
    <row r="1000" spans="1:6">
      <c r="A1000" s="413">
        <v>92</v>
      </c>
      <c r="B1000" s="36" t="s">
        <v>1140</v>
      </c>
      <c r="C1000" s="414" t="s">
        <v>1172</v>
      </c>
      <c r="D1000" s="244" t="s">
        <v>162</v>
      </c>
      <c r="E1000" s="244" t="s">
        <v>163</v>
      </c>
      <c r="F1000" s="244" t="s">
        <v>163</v>
      </c>
    </row>
    <row r="1001" spans="1:6">
      <c r="A1001" s="413">
        <v>92</v>
      </c>
      <c r="B1001" s="36" t="s">
        <v>1140</v>
      </c>
      <c r="C1001" s="414" t="s">
        <v>1173</v>
      </c>
      <c r="D1001" s="244" t="s">
        <v>162</v>
      </c>
      <c r="E1001" s="244" t="s">
        <v>163</v>
      </c>
      <c r="F1001" s="244" t="s">
        <v>163</v>
      </c>
    </row>
    <row r="1002" spans="1:6">
      <c r="A1002" s="413">
        <v>92</v>
      </c>
      <c r="B1002" s="36" t="s">
        <v>1140</v>
      </c>
      <c r="C1002" s="36" t="s">
        <v>1174</v>
      </c>
      <c r="D1002" s="244">
        <v>1</v>
      </c>
      <c r="E1002" s="244" t="s">
        <v>163</v>
      </c>
      <c r="F1002" s="244" t="s">
        <v>163</v>
      </c>
    </row>
    <row r="1003" spans="1:6">
      <c r="A1003" s="413">
        <v>92</v>
      </c>
      <c r="B1003" s="36" t="s">
        <v>1140</v>
      </c>
      <c r="C1003" s="36" t="s">
        <v>1175</v>
      </c>
      <c r="D1003" s="244">
        <v>1</v>
      </c>
      <c r="E1003" s="244" t="s">
        <v>163</v>
      </c>
      <c r="F1003" s="244" t="s">
        <v>163</v>
      </c>
    </row>
    <row r="1004" spans="1:6">
      <c r="A1004" s="413">
        <v>92</v>
      </c>
      <c r="B1004" s="36" t="s">
        <v>1140</v>
      </c>
      <c r="C1004" s="36" t="s">
        <v>1176</v>
      </c>
      <c r="D1004" s="244">
        <v>1</v>
      </c>
      <c r="E1004" s="244" t="s">
        <v>163</v>
      </c>
      <c r="F1004" s="244" t="s">
        <v>40</v>
      </c>
    </row>
    <row r="1005" spans="1:6">
      <c r="A1005" s="413">
        <v>93</v>
      </c>
      <c r="B1005" s="36" t="s">
        <v>1177</v>
      </c>
      <c r="C1005" s="414" t="s">
        <v>1178</v>
      </c>
      <c r="D1005" s="244" t="s">
        <v>162</v>
      </c>
      <c r="E1005" s="244" t="s">
        <v>163</v>
      </c>
      <c r="F1005" s="244" t="s">
        <v>163</v>
      </c>
    </row>
    <row r="1006" spans="1:6">
      <c r="A1006" s="413">
        <v>93</v>
      </c>
      <c r="B1006" s="36" t="s">
        <v>1177</v>
      </c>
      <c r="C1006" s="36" t="s">
        <v>1179</v>
      </c>
      <c r="D1006" s="244">
        <v>1</v>
      </c>
      <c r="E1006" s="244" t="s">
        <v>40</v>
      </c>
      <c r="F1006" s="244" t="s">
        <v>40</v>
      </c>
    </row>
    <row r="1007" spans="1:6">
      <c r="A1007" s="413">
        <v>93</v>
      </c>
      <c r="B1007" s="36" t="s">
        <v>1177</v>
      </c>
      <c r="C1007" s="414" t="s">
        <v>1180</v>
      </c>
      <c r="D1007" s="244" t="s">
        <v>162</v>
      </c>
      <c r="E1007" s="244" t="s">
        <v>163</v>
      </c>
      <c r="F1007" s="244" t="s">
        <v>163</v>
      </c>
    </row>
    <row r="1008" spans="1:6">
      <c r="A1008" s="413">
        <v>93</v>
      </c>
      <c r="B1008" s="36" t="s">
        <v>1177</v>
      </c>
      <c r="C1008" s="36" t="s">
        <v>1181</v>
      </c>
      <c r="D1008" s="244">
        <v>1</v>
      </c>
      <c r="E1008" s="244" t="s">
        <v>40</v>
      </c>
      <c r="F1008" s="244" t="s">
        <v>40</v>
      </c>
    </row>
    <row r="1009" spans="1:6">
      <c r="A1009" s="413">
        <v>93</v>
      </c>
      <c r="B1009" s="36" t="s">
        <v>1177</v>
      </c>
      <c r="C1009" s="36" t="s">
        <v>1182</v>
      </c>
      <c r="D1009" s="244">
        <v>1</v>
      </c>
      <c r="E1009" s="244" t="s">
        <v>40</v>
      </c>
      <c r="F1009" s="244" t="s">
        <v>40</v>
      </c>
    </row>
    <row r="1010" spans="1:6">
      <c r="A1010" s="413">
        <v>93</v>
      </c>
      <c r="B1010" s="36" t="s">
        <v>1177</v>
      </c>
      <c r="C1010" s="36" t="s">
        <v>1183</v>
      </c>
      <c r="D1010" s="244">
        <v>1</v>
      </c>
      <c r="E1010" s="244" t="s">
        <v>40</v>
      </c>
      <c r="F1010" s="244" t="s">
        <v>40</v>
      </c>
    </row>
    <row r="1011" spans="1:6">
      <c r="A1011" s="413">
        <v>93</v>
      </c>
      <c r="B1011" s="36" t="s">
        <v>1177</v>
      </c>
      <c r="C1011" s="36" t="s">
        <v>1184</v>
      </c>
      <c r="D1011" s="244">
        <v>1</v>
      </c>
      <c r="E1011" s="244" t="s">
        <v>40</v>
      </c>
      <c r="F1011" s="244" t="s">
        <v>40</v>
      </c>
    </row>
    <row r="1012" spans="1:6">
      <c r="A1012" s="413">
        <v>93</v>
      </c>
      <c r="B1012" s="36" t="s">
        <v>1177</v>
      </c>
      <c r="C1012" s="36" t="s">
        <v>1185</v>
      </c>
      <c r="D1012" s="244">
        <v>1</v>
      </c>
      <c r="E1012" s="244" t="s">
        <v>40</v>
      </c>
      <c r="F1012" s="244" t="s">
        <v>40</v>
      </c>
    </row>
    <row r="1013" spans="1:6">
      <c r="A1013" s="413">
        <v>93</v>
      </c>
      <c r="B1013" s="36" t="s">
        <v>1177</v>
      </c>
      <c r="C1013" s="36" t="s">
        <v>1186</v>
      </c>
      <c r="D1013" s="244">
        <v>1</v>
      </c>
      <c r="E1013" s="244" t="s">
        <v>40</v>
      </c>
      <c r="F1013" s="244" t="s">
        <v>40</v>
      </c>
    </row>
    <row r="1014" spans="1:6">
      <c r="A1014" s="413">
        <v>93</v>
      </c>
      <c r="B1014" s="36" t="s">
        <v>1177</v>
      </c>
      <c r="C1014" s="36" t="s">
        <v>1187</v>
      </c>
      <c r="D1014" s="244">
        <v>1</v>
      </c>
      <c r="E1014" s="244" t="s">
        <v>40</v>
      </c>
      <c r="F1014" s="244" t="s">
        <v>40</v>
      </c>
    </row>
    <row r="1015" spans="1:6">
      <c r="A1015" s="413">
        <v>93</v>
      </c>
      <c r="B1015" s="36" t="s">
        <v>1177</v>
      </c>
      <c r="C1015" s="36" t="s">
        <v>1188</v>
      </c>
      <c r="D1015" s="244">
        <v>1</v>
      </c>
      <c r="E1015" s="244" t="s">
        <v>40</v>
      </c>
      <c r="F1015" s="244" t="s">
        <v>40</v>
      </c>
    </row>
    <row r="1016" spans="1:6">
      <c r="A1016" s="413">
        <v>93</v>
      </c>
      <c r="B1016" s="36" t="s">
        <v>1177</v>
      </c>
      <c r="C1016" s="36" t="s">
        <v>1189</v>
      </c>
      <c r="D1016" s="244">
        <v>1</v>
      </c>
      <c r="E1016" s="244" t="s">
        <v>40</v>
      </c>
      <c r="F1016" s="244" t="s">
        <v>40</v>
      </c>
    </row>
    <row r="1017" spans="1:6">
      <c r="A1017" s="413">
        <v>93</v>
      </c>
      <c r="B1017" s="36" t="s">
        <v>1177</v>
      </c>
      <c r="C1017" s="36" t="s">
        <v>1190</v>
      </c>
      <c r="D1017" s="244">
        <v>1</v>
      </c>
      <c r="E1017" s="244" t="s">
        <v>40</v>
      </c>
      <c r="F1017" s="244" t="s">
        <v>40</v>
      </c>
    </row>
    <row r="1018" spans="1:6">
      <c r="A1018" s="413">
        <v>93</v>
      </c>
      <c r="B1018" s="36" t="s">
        <v>1177</v>
      </c>
      <c r="C1018" s="36" t="s">
        <v>1191</v>
      </c>
      <c r="D1018" s="244">
        <v>1</v>
      </c>
      <c r="E1018" s="244" t="s">
        <v>40</v>
      </c>
      <c r="F1018" s="244" t="s">
        <v>40</v>
      </c>
    </row>
    <row r="1019" spans="1:6">
      <c r="A1019" s="413">
        <v>93</v>
      </c>
      <c r="B1019" s="36" t="s">
        <v>1177</v>
      </c>
      <c r="C1019" s="36" t="s">
        <v>1192</v>
      </c>
      <c r="D1019" s="244">
        <v>1</v>
      </c>
      <c r="E1019" s="244" t="s">
        <v>40</v>
      </c>
      <c r="F1019" s="244" t="s">
        <v>40</v>
      </c>
    </row>
    <row r="1020" spans="1:6">
      <c r="A1020" s="413">
        <v>93</v>
      </c>
      <c r="B1020" s="36" t="s">
        <v>1177</v>
      </c>
      <c r="C1020" s="36" t="s">
        <v>1193</v>
      </c>
      <c r="D1020" s="244">
        <v>1</v>
      </c>
      <c r="E1020" s="244" t="s">
        <v>40</v>
      </c>
      <c r="F1020" s="244" t="s">
        <v>40</v>
      </c>
    </row>
    <row r="1021" spans="1:6">
      <c r="A1021" s="413">
        <v>93</v>
      </c>
      <c r="B1021" s="36" t="s">
        <v>1177</v>
      </c>
      <c r="C1021" s="414" t="s">
        <v>1194</v>
      </c>
      <c r="D1021" s="244" t="s">
        <v>162</v>
      </c>
      <c r="E1021" s="244" t="s">
        <v>163</v>
      </c>
      <c r="F1021" s="244" t="s">
        <v>163</v>
      </c>
    </row>
    <row r="1022" spans="1:6">
      <c r="A1022" s="413">
        <v>93</v>
      </c>
      <c r="B1022" s="36" t="s">
        <v>1177</v>
      </c>
      <c r="C1022" s="36" t="s">
        <v>1195</v>
      </c>
      <c r="D1022" s="244">
        <v>1</v>
      </c>
      <c r="E1022" s="244" t="s">
        <v>40</v>
      </c>
      <c r="F1022" s="244" t="s">
        <v>40</v>
      </c>
    </row>
    <row r="1023" spans="1:6">
      <c r="A1023" s="413">
        <v>93</v>
      </c>
      <c r="B1023" s="36" t="s">
        <v>1177</v>
      </c>
      <c r="C1023" s="36" t="s">
        <v>1196</v>
      </c>
      <c r="D1023" s="244">
        <v>1</v>
      </c>
      <c r="E1023" s="244" t="s">
        <v>40</v>
      </c>
      <c r="F1023" s="244" t="s">
        <v>40</v>
      </c>
    </row>
    <row r="1024" spans="1:6">
      <c r="A1024" s="413">
        <v>93</v>
      </c>
      <c r="B1024" s="36" t="s">
        <v>1177</v>
      </c>
      <c r="C1024" s="414" t="s">
        <v>1197</v>
      </c>
      <c r="D1024" s="244" t="s">
        <v>162</v>
      </c>
      <c r="E1024" s="244" t="s">
        <v>163</v>
      </c>
      <c r="F1024" s="244" t="s">
        <v>163</v>
      </c>
    </row>
    <row r="1025" spans="1:6">
      <c r="A1025" s="413">
        <v>93</v>
      </c>
      <c r="B1025" s="36" t="s">
        <v>1177</v>
      </c>
      <c r="C1025" s="36" t="s">
        <v>1198</v>
      </c>
      <c r="D1025" s="244">
        <v>1</v>
      </c>
      <c r="E1025" s="244" t="s">
        <v>163</v>
      </c>
      <c r="F1025" s="244" t="s">
        <v>163</v>
      </c>
    </row>
    <row r="1026" spans="1:6">
      <c r="A1026" s="413">
        <v>93</v>
      </c>
      <c r="B1026" s="36" t="s">
        <v>1177</v>
      </c>
      <c r="C1026" s="36" t="s">
        <v>1199</v>
      </c>
      <c r="D1026" s="244">
        <v>1</v>
      </c>
      <c r="E1026" s="244" t="s">
        <v>40</v>
      </c>
      <c r="F1026" s="244" t="s">
        <v>40</v>
      </c>
    </row>
    <row r="1027" spans="1:6">
      <c r="A1027" s="413">
        <v>93</v>
      </c>
      <c r="B1027" s="36" t="s">
        <v>1177</v>
      </c>
      <c r="C1027" s="36" t="s">
        <v>1200</v>
      </c>
      <c r="D1027" s="244">
        <v>1</v>
      </c>
      <c r="E1027" s="244" t="s">
        <v>40</v>
      </c>
      <c r="F1027" s="244" t="s">
        <v>40</v>
      </c>
    </row>
    <row r="1028" spans="1:6">
      <c r="A1028" s="413">
        <v>93</v>
      </c>
      <c r="B1028" s="36" t="s">
        <v>1177</v>
      </c>
      <c r="C1028" s="36" t="s">
        <v>1201</v>
      </c>
      <c r="D1028" s="244">
        <v>1</v>
      </c>
      <c r="E1028" s="244" t="s">
        <v>40</v>
      </c>
      <c r="F1028" s="244" t="s">
        <v>40</v>
      </c>
    </row>
    <row r="1029" spans="1:6">
      <c r="A1029" s="413">
        <v>93</v>
      </c>
      <c r="B1029" s="36" t="s">
        <v>1177</v>
      </c>
      <c r="C1029" s="414" t="s">
        <v>1202</v>
      </c>
      <c r="D1029" s="244" t="s">
        <v>162</v>
      </c>
      <c r="E1029" s="244" t="s">
        <v>163</v>
      </c>
      <c r="F1029" s="244" t="s">
        <v>163</v>
      </c>
    </row>
    <row r="1030" spans="1:6">
      <c r="A1030" s="413">
        <v>93</v>
      </c>
      <c r="B1030" s="36" t="s">
        <v>1177</v>
      </c>
      <c r="C1030" s="36" t="s">
        <v>1203</v>
      </c>
      <c r="D1030" s="244">
        <v>1</v>
      </c>
      <c r="E1030" s="244" t="s">
        <v>40</v>
      </c>
      <c r="F1030" s="244" t="s">
        <v>40</v>
      </c>
    </row>
    <row r="1031" spans="1:6">
      <c r="A1031" s="413">
        <v>93</v>
      </c>
      <c r="B1031" s="36" t="s">
        <v>1177</v>
      </c>
      <c r="C1031" s="415" t="s">
        <v>1204</v>
      </c>
      <c r="D1031" s="244">
        <v>1</v>
      </c>
      <c r="E1031" s="244" t="s">
        <v>1650</v>
      </c>
      <c r="F1031" s="244" t="s">
        <v>40</v>
      </c>
    </row>
    <row r="1032" spans="1:6">
      <c r="A1032" s="413">
        <v>93</v>
      </c>
      <c r="B1032" s="36" t="s">
        <v>1177</v>
      </c>
      <c r="C1032" s="414" t="s">
        <v>1205</v>
      </c>
      <c r="D1032" s="244" t="s">
        <v>162</v>
      </c>
      <c r="E1032" s="244" t="s">
        <v>163</v>
      </c>
      <c r="F1032" s="244" t="s">
        <v>163</v>
      </c>
    </row>
    <row r="1033" spans="1:6">
      <c r="A1033" s="413">
        <v>93</v>
      </c>
      <c r="B1033" s="36" t="s">
        <v>1177</v>
      </c>
      <c r="C1033" s="36" t="s">
        <v>1206</v>
      </c>
      <c r="D1033" s="244">
        <v>1</v>
      </c>
      <c r="E1033" s="244" t="s">
        <v>163</v>
      </c>
      <c r="F1033" s="244" t="s">
        <v>163</v>
      </c>
    </row>
    <row r="1034" spans="1:6">
      <c r="A1034" s="413">
        <v>93</v>
      </c>
      <c r="B1034" s="36" t="s">
        <v>1177</v>
      </c>
      <c r="C1034" s="36" t="s">
        <v>1207</v>
      </c>
      <c r="D1034" s="244">
        <v>1</v>
      </c>
      <c r="E1034" s="244" t="s">
        <v>163</v>
      </c>
      <c r="F1034" s="244" t="s">
        <v>40</v>
      </c>
    </row>
    <row r="1035" spans="1:6">
      <c r="A1035" s="413">
        <v>93</v>
      </c>
      <c r="B1035" s="36" t="s">
        <v>1177</v>
      </c>
      <c r="C1035" s="36" t="s">
        <v>1208</v>
      </c>
      <c r="D1035" s="244">
        <v>1</v>
      </c>
      <c r="E1035" s="244" t="s">
        <v>40</v>
      </c>
      <c r="F1035" s="244" t="s">
        <v>40</v>
      </c>
    </row>
    <row r="1036" spans="1:6">
      <c r="A1036" s="413">
        <v>93</v>
      </c>
      <c r="B1036" s="36" t="s">
        <v>1177</v>
      </c>
      <c r="C1036" s="414" t="s">
        <v>1209</v>
      </c>
      <c r="D1036" s="244" t="s">
        <v>162</v>
      </c>
      <c r="E1036" s="244" t="s">
        <v>163</v>
      </c>
      <c r="F1036" s="244" t="s">
        <v>163</v>
      </c>
    </row>
    <row r="1037" spans="1:6">
      <c r="A1037" s="413">
        <v>93</v>
      </c>
      <c r="B1037" s="36" t="s">
        <v>1177</v>
      </c>
      <c r="C1037" s="414" t="s">
        <v>1210</v>
      </c>
      <c r="D1037" s="244" t="s">
        <v>162</v>
      </c>
      <c r="E1037" s="244" t="s">
        <v>163</v>
      </c>
      <c r="F1037" s="244" t="s">
        <v>163</v>
      </c>
    </row>
    <row r="1038" spans="1:6">
      <c r="A1038" s="413">
        <v>93</v>
      </c>
      <c r="B1038" s="36" t="s">
        <v>1177</v>
      </c>
      <c r="C1038" s="36" t="s">
        <v>1211</v>
      </c>
      <c r="D1038" s="244">
        <v>1</v>
      </c>
      <c r="E1038" s="244" t="s">
        <v>40</v>
      </c>
      <c r="F1038" s="244" t="s">
        <v>40</v>
      </c>
    </row>
    <row r="1039" spans="1:6">
      <c r="A1039" s="413">
        <v>93</v>
      </c>
      <c r="B1039" s="36" t="s">
        <v>1177</v>
      </c>
      <c r="C1039" s="36" t="s">
        <v>1212</v>
      </c>
      <c r="D1039" s="244">
        <v>1</v>
      </c>
      <c r="E1039" s="244" t="s">
        <v>40</v>
      </c>
      <c r="F1039" s="244" t="s">
        <v>40</v>
      </c>
    </row>
    <row r="1040" spans="1:6">
      <c r="A1040" s="413">
        <v>93</v>
      </c>
      <c r="B1040" s="36" t="s">
        <v>1177</v>
      </c>
      <c r="C1040" s="36" t="s">
        <v>1213</v>
      </c>
      <c r="D1040" s="244">
        <v>1</v>
      </c>
      <c r="E1040" s="244" t="s">
        <v>40</v>
      </c>
      <c r="F1040" s="244" t="s">
        <v>40</v>
      </c>
    </row>
    <row r="1041" spans="1:6">
      <c r="A1041" s="413">
        <v>93</v>
      </c>
      <c r="B1041" s="36" t="s">
        <v>1177</v>
      </c>
      <c r="C1041" s="36" t="s">
        <v>1214</v>
      </c>
      <c r="D1041" s="244">
        <v>1</v>
      </c>
      <c r="E1041" s="244" t="s">
        <v>40</v>
      </c>
      <c r="F1041" s="244" t="s">
        <v>40</v>
      </c>
    </row>
    <row r="1042" spans="1:6">
      <c r="A1042" s="413">
        <v>93</v>
      </c>
      <c r="B1042" s="36" t="s">
        <v>1177</v>
      </c>
      <c r="C1042" s="36" t="s">
        <v>1215</v>
      </c>
      <c r="D1042" s="244">
        <v>1</v>
      </c>
      <c r="E1042" s="244" t="s">
        <v>163</v>
      </c>
      <c r="F1042" s="244" t="s">
        <v>163</v>
      </c>
    </row>
    <row r="1043" spans="1:6">
      <c r="A1043" s="413">
        <v>93</v>
      </c>
      <c r="B1043" s="36" t="s">
        <v>1177</v>
      </c>
      <c r="C1043" s="36" t="s">
        <v>1216</v>
      </c>
      <c r="D1043" s="244">
        <v>1</v>
      </c>
      <c r="E1043" s="244" t="s">
        <v>40</v>
      </c>
      <c r="F1043" s="244" t="s">
        <v>40</v>
      </c>
    </row>
    <row r="1044" spans="1:6">
      <c r="A1044" s="413">
        <v>93</v>
      </c>
      <c r="B1044" s="36" t="s">
        <v>1177</v>
      </c>
      <c r="C1044" s="36" t="s">
        <v>1217</v>
      </c>
      <c r="D1044" s="244">
        <v>1</v>
      </c>
      <c r="E1044" s="244" t="s">
        <v>40</v>
      </c>
      <c r="F1044" s="244" t="s">
        <v>40</v>
      </c>
    </row>
    <row r="1045" spans="1:6">
      <c r="A1045" s="413">
        <v>94</v>
      </c>
      <c r="B1045" s="36" t="s">
        <v>1218</v>
      </c>
      <c r="C1045" s="36" t="s">
        <v>1219</v>
      </c>
      <c r="D1045" s="244">
        <v>1</v>
      </c>
      <c r="E1045" s="244" t="s">
        <v>40</v>
      </c>
      <c r="F1045" s="244" t="s">
        <v>40</v>
      </c>
    </row>
    <row r="1046" spans="1:6">
      <c r="A1046" s="413">
        <v>94</v>
      </c>
      <c r="B1046" s="36" t="s">
        <v>1218</v>
      </c>
      <c r="C1046" s="414" t="s">
        <v>1220</v>
      </c>
      <c r="D1046" s="244">
        <v>1</v>
      </c>
      <c r="E1046" s="244" t="s">
        <v>40</v>
      </c>
      <c r="F1046" s="244" t="s">
        <v>40</v>
      </c>
    </row>
    <row r="1047" spans="1:6">
      <c r="A1047" s="413">
        <v>94</v>
      </c>
      <c r="B1047" s="36" t="s">
        <v>1218</v>
      </c>
      <c r="C1047" s="36" t="s">
        <v>1221</v>
      </c>
      <c r="D1047" s="244">
        <v>1</v>
      </c>
      <c r="E1047" s="244" t="s">
        <v>163</v>
      </c>
      <c r="F1047" s="244" t="s">
        <v>163</v>
      </c>
    </row>
    <row r="1048" spans="1:6">
      <c r="A1048" s="413">
        <v>94</v>
      </c>
      <c r="B1048" s="36" t="s">
        <v>1218</v>
      </c>
      <c r="C1048" s="36" t="s">
        <v>1222</v>
      </c>
      <c r="D1048" s="244">
        <v>1</v>
      </c>
      <c r="E1048" s="244" t="s">
        <v>40</v>
      </c>
      <c r="F1048" s="244" t="s">
        <v>40</v>
      </c>
    </row>
    <row r="1049" spans="1:6">
      <c r="A1049" s="413">
        <v>94</v>
      </c>
      <c r="B1049" s="36" t="s">
        <v>1218</v>
      </c>
      <c r="C1049" s="36" t="s">
        <v>1223</v>
      </c>
      <c r="D1049" s="244">
        <v>1</v>
      </c>
      <c r="E1049" s="244" t="s">
        <v>40</v>
      </c>
      <c r="F1049" s="244" t="s">
        <v>40</v>
      </c>
    </row>
    <row r="1050" spans="1:6">
      <c r="A1050" s="413">
        <v>94</v>
      </c>
      <c r="B1050" s="36" t="s">
        <v>1218</v>
      </c>
      <c r="C1050" s="36" t="s">
        <v>1224</v>
      </c>
      <c r="D1050" s="244">
        <v>1</v>
      </c>
      <c r="E1050" s="244" t="s">
        <v>163</v>
      </c>
      <c r="F1050" s="244" t="s">
        <v>163</v>
      </c>
    </row>
    <row r="1051" spans="1:6">
      <c r="A1051" s="413">
        <v>94</v>
      </c>
      <c r="B1051" s="36" t="s">
        <v>1218</v>
      </c>
      <c r="C1051" s="36" t="s">
        <v>1225</v>
      </c>
      <c r="D1051" s="244">
        <v>1</v>
      </c>
      <c r="E1051" s="244" t="s">
        <v>163</v>
      </c>
      <c r="F1051" s="244" t="s">
        <v>163</v>
      </c>
    </row>
    <row r="1052" spans="1:6">
      <c r="A1052" s="413">
        <v>94</v>
      </c>
      <c r="B1052" s="36" t="s">
        <v>1218</v>
      </c>
      <c r="C1052" s="36" t="s">
        <v>1226</v>
      </c>
      <c r="D1052" s="244">
        <v>1</v>
      </c>
      <c r="E1052" s="244" t="s">
        <v>40</v>
      </c>
      <c r="F1052" s="244" t="s">
        <v>40</v>
      </c>
    </row>
    <row r="1053" spans="1:6">
      <c r="A1053" s="413">
        <v>94</v>
      </c>
      <c r="B1053" s="36" t="s">
        <v>1218</v>
      </c>
      <c r="C1053" s="414" t="s">
        <v>1227</v>
      </c>
      <c r="D1053" s="244" t="s">
        <v>162</v>
      </c>
      <c r="E1053" s="244" t="s">
        <v>163</v>
      </c>
      <c r="F1053" s="244" t="s">
        <v>163</v>
      </c>
    </row>
    <row r="1054" spans="1:6">
      <c r="A1054" s="413">
        <v>94</v>
      </c>
      <c r="B1054" s="36" t="s">
        <v>1218</v>
      </c>
      <c r="C1054" s="36" t="s">
        <v>1228</v>
      </c>
      <c r="D1054" s="244">
        <v>1</v>
      </c>
      <c r="E1054" s="244" t="s">
        <v>40</v>
      </c>
      <c r="F1054" s="244" t="s">
        <v>40</v>
      </c>
    </row>
    <row r="1055" spans="1:6">
      <c r="A1055" s="413">
        <v>94</v>
      </c>
      <c r="B1055" s="36" t="s">
        <v>1218</v>
      </c>
      <c r="C1055" s="36" t="s">
        <v>1229</v>
      </c>
      <c r="D1055" s="244">
        <v>1</v>
      </c>
      <c r="E1055" s="244" t="s">
        <v>40</v>
      </c>
      <c r="F1055" s="244" t="s">
        <v>40</v>
      </c>
    </row>
    <row r="1056" spans="1:6">
      <c r="A1056" s="413">
        <v>94</v>
      </c>
      <c r="B1056" s="36" t="s">
        <v>1218</v>
      </c>
      <c r="C1056" s="36" t="s">
        <v>1230</v>
      </c>
      <c r="D1056" s="244">
        <v>1</v>
      </c>
      <c r="E1056" s="244" t="s">
        <v>40</v>
      </c>
      <c r="F1056" s="244" t="s">
        <v>40</v>
      </c>
    </row>
    <row r="1057" spans="1:6">
      <c r="A1057" s="413">
        <v>94</v>
      </c>
      <c r="B1057" s="36" t="s">
        <v>1218</v>
      </c>
      <c r="C1057" s="36" t="s">
        <v>1231</v>
      </c>
      <c r="D1057" s="244">
        <v>1</v>
      </c>
      <c r="E1057" s="244" t="s">
        <v>40</v>
      </c>
      <c r="F1057" s="244" t="s">
        <v>40</v>
      </c>
    </row>
    <row r="1058" spans="1:6">
      <c r="A1058" s="413">
        <v>94</v>
      </c>
      <c r="B1058" s="36" t="s">
        <v>1218</v>
      </c>
      <c r="C1058" s="414" t="s">
        <v>1232</v>
      </c>
      <c r="D1058" s="244" t="s">
        <v>162</v>
      </c>
      <c r="E1058" s="244" t="s">
        <v>163</v>
      </c>
      <c r="F1058" s="244" t="s">
        <v>163</v>
      </c>
    </row>
    <row r="1059" spans="1:6">
      <c r="A1059" s="413">
        <v>94</v>
      </c>
      <c r="B1059" s="36" t="s">
        <v>1218</v>
      </c>
      <c r="C1059" s="36" t="s">
        <v>1233</v>
      </c>
      <c r="D1059" s="244">
        <v>1</v>
      </c>
      <c r="E1059" s="244" t="s">
        <v>40</v>
      </c>
      <c r="F1059" s="244" t="s">
        <v>40</v>
      </c>
    </row>
    <row r="1060" spans="1:6">
      <c r="A1060" s="413">
        <v>94</v>
      </c>
      <c r="B1060" s="36" t="s">
        <v>1218</v>
      </c>
      <c r="C1060" s="414" t="s">
        <v>1234</v>
      </c>
      <c r="D1060" s="244" t="s">
        <v>162</v>
      </c>
      <c r="E1060" s="244" t="s">
        <v>163</v>
      </c>
      <c r="F1060" s="244" t="s">
        <v>163</v>
      </c>
    </row>
    <row r="1061" spans="1:6">
      <c r="A1061" s="413">
        <v>94</v>
      </c>
      <c r="B1061" s="36" t="s">
        <v>1218</v>
      </c>
      <c r="C1061" s="36" t="s">
        <v>1235</v>
      </c>
      <c r="D1061" s="244">
        <v>1</v>
      </c>
      <c r="E1061" s="244" t="s">
        <v>163</v>
      </c>
      <c r="F1061" s="244" t="s">
        <v>163</v>
      </c>
    </row>
    <row r="1062" spans="1:6">
      <c r="A1062" s="413">
        <v>94</v>
      </c>
      <c r="B1062" s="36" t="s">
        <v>1218</v>
      </c>
      <c r="C1062" s="414" t="s">
        <v>1236</v>
      </c>
      <c r="D1062" s="244" t="s">
        <v>162</v>
      </c>
      <c r="E1062" s="244" t="s">
        <v>163</v>
      </c>
      <c r="F1062" s="244" t="s">
        <v>163</v>
      </c>
    </row>
    <row r="1063" spans="1:6">
      <c r="A1063" s="413">
        <v>94</v>
      </c>
      <c r="B1063" s="36" t="s">
        <v>1218</v>
      </c>
      <c r="C1063" s="414" t="s">
        <v>1237</v>
      </c>
      <c r="D1063" s="244" t="s">
        <v>162</v>
      </c>
      <c r="E1063" s="244" t="s">
        <v>163</v>
      </c>
      <c r="F1063" s="244" t="s">
        <v>163</v>
      </c>
    </row>
    <row r="1064" spans="1:6">
      <c r="A1064" s="413">
        <v>94</v>
      </c>
      <c r="B1064" s="36" t="s">
        <v>1218</v>
      </c>
      <c r="C1064" s="414" t="s">
        <v>1238</v>
      </c>
      <c r="D1064" s="244" t="s">
        <v>162</v>
      </c>
      <c r="E1064" s="244" t="s">
        <v>163</v>
      </c>
      <c r="F1064" s="244" t="s">
        <v>163</v>
      </c>
    </row>
    <row r="1065" spans="1:6">
      <c r="A1065" s="413">
        <v>94</v>
      </c>
      <c r="B1065" s="36" t="s">
        <v>1218</v>
      </c>
      <c r="C1065" s="36" t="s">
        <v>1239</v>
      </c>
      <c r="D1065" s="244">
        <v>1</v>
      </c>
      <c r="E1065" s="244" t="s">
        <v>40</v>
      </c>
      <c r="F1065" s="244" t="s">
        <v>40</v>
      </c>
    </row>
    <row r="1066" spans="1:6">
      <c r="A1066" s="413">
        <v>94</v>
      </c>
      <c r="B1066" s="36" t="s">
        <v>1218</v>
      </c>
      <c r="C1066" s="36" t="s">
        <v>1240</v>
      </c>
      <c r="D1066" s="244">
        <v>1</v>
      </c>
      <c r="E1066" s="244" t="s">
        <v>163</v>
      </c>
      <c r="F1066" s="244" t="s">
        <v>163</v>
      </c>
    </row>
    <row r="1067" spans="1:6">
      <c r="A1067" s="413">
        <v>94</v>
      </c>
      <c r="B1067" s="36" t="s">
        <v>1218</v>
      </c>
      <c r="C1067" s="36" t="s">
        <v>1241</v>
      </c>
      <c r="D1067" s="244">
        <v>1</v>
      </c>
      <c r="E1067" s="244" t="s">
        <v>40</v>
      </c>
      <c r="F1067" s="244" t="s">
        <v>40</v>
      </c>
    </row>
    <row r="1068" spans="1:6">
      <c r="A1068" s="413">
        <v>94</v>
      </c>
      <c r="B1068" s="36" t="s">
        <v>1218</v>
      </c>
      <c r="C1068" s="36" t="s">
        <v>456</v>
      </c>
      <c r="D1068" s="244">
        <v>1</v>
      </c>
      <c r="E1068" s="244" t="s">
        <v>40</v>
      </c>
      <c r="F1068" s="244" t="s">
        <v>40</v>
      </c>
    </row>
    <row r="1069" spans="1:6">
      <c r="A1069" s="413">
        <v>94</v>
      </c>
      <c r="B1069" s="36" t="s">
        <v>1218</v>
      </c>
      <c r="C1069" s="414" t="s">
        <v>1242</v>
      </c>
      <c r="D1069" s="244" t="s">
        <v>162</v>
      </c>
      <c r="E1069" s="244" t="s">
        <v>163</v>
      </c>
      <c r="F1069" s="244" t="s">
        <v>163</v>
      </c>
    </row>
    <row r="1070" spans="1:6">
      <c r="A1070" s="413">
        <v>94</v>
      </c>
      <c r="B1070" s="36" t="s">
        <v>1218</v>
      </c>
      <c r="C1070" s="36" t="s">
        <v>1243</v>
      </c>
      <c r="D1070" s="244">
        <v>1</v>
      </c>
      <c r="E1070" s="244" t="s">
        <v>40</v>
      </c>
      <c r="F1070" s="244" t="s">
        <v>40</v>
      </c>
    </row>
    <row r="1071" spans="1:6">
      <c r="A1071" s="413">
        <v>94</v>
      </c>
      <c r="B1071" s="36" t="s">
        <v>1218</v>
      </c>
      <c r="C1071" s="36" t="s">
        <v>1244</v>
      </c>
      <c r="D1071" s="244">
        <v>1</v>
      </c>
      <c r="E1071" s="244" t="s">
        <v>40</v>
      </c>
      <c r="F1071" s="244" t="s">
        <v>40</v>
      </c>
    </row>
    <row r="1072" spans="1:6">
      <c r="A1072" s="413">
        <v>94</v>
      </c>
      <c r="B1072" s="36" t="s">
        <v>1218</v>
      </c>
      <c r="C1072" s="36" t="s">
        <v>1245</v>
      </c>
      <c r="D1072" s="244">
        <v>1</v>
      </c>
      <c r="E1072" s="244" t="s">
        <v>40</v>
      </c>
      <c r="F1072" s="244" t="s">
        <v>40</v>
      </c>
    </row>
    <row r="1073" spans="1:6">
      <c r="A1073" s="413">
        <v>94</v>
      </c>
      <c r="B1073" s="36" t="s">
        <v>1218</v>
      </c>
      <c r="C1073" s="36" t="s">
        <v>1246</v>
      </c>
      <c r="D1073" s="244">
        <v>1</v>
      </c>
      <c r="E1073" s="244" t="s">
        <v>40</v>
      </c>
      <c r="F1073" s="244" t="s">
        <v>40</v>
      </c>
    </row>
    <row r="1074" spans="1:6">
      <c r="A1074" s="413">
        <v>94</v>
      </c>
      <c r="B1074" s="36" t="s">
        <v>1218</v>
      </c>
      <c r="C1074" s="36" t="s">
        <v>1247</v>
      </c>
      <c r="D1074" s="244">
        <v>1</v>
      </c>
      <c r="E1074" s="244" t="s">
        <v>163</v>
      </c>
      <c r="F1074" s="244" t="s">
        <v>163</v>
      </c>
    </row>
    <row r="1075" spans="1:6">
      <c r="A1075" s="413">
        <v>94</v>
      </c>
      <c r="B1075" s="36" t="s">
        <v>1218</v>
      </c>
      <c r="C1075" s="36" t="s">
        <v>1248</v>
      </c>
      <c r="D1075" s="244">
        <v>1</v>
      </c>
      <c r="E1075" s="244" t="s">
        <v>40</v>
      </c>
      <c r="F1075" s="244" t="s">
        <v>40</v>
      </c>
    </row>
    <row r="1076" spans="1:6">
      <c r="A1076" s="413">
        <v>94</v>
      </c>
      <c r="B1076" s="36" t="s">
        <v>1218</v>
      </c>
      <c r="C1076" s="36" t="s">
        <v>1249</v>
      </c>
      <c r="D1076" s="244">
        <v>1</v>
      </c>
      <c r="E1076" s="244" t="s">
        <v>40</v>
      </c>
      <c r="F1076" s="244" t="s">
        <v>40</v>
      </c>
    </row>
    <row r="1077" spans="1:6">
      <c r="A1077" s="413">
        <v>94</v>
      </c>
      <c r="B1077" s="36" t="s">
        <v>1218</v>
      </c>
      <c r="C1077" s="36" t="s">
        <v>1250</v>
      </c>
      <c r="D1077" s="244">
        <v>1</v>
      </c>
      <c r="E1077" s="244" t="s">
        <v>40</v>
      </c>
      <c r="F1077" s="244" t="s">
        <v>40</v>
      </c>
    </row>
    <row r="1078" spans="1:6">
      <c r="A1078" s="413">
        <v>94</v>
      </c>
      <c r="B1078" s="36" t="s">
        <v>1218</v>
      </c>
      <c r="C1078" s="414" t="s">
        <v>1251</v>
      </c>
      <c r="D1078" s="244" t="s">
        <v>162</v>
      </c>
      <c r="E1078" s="244" t="s">
        <v>163</v>
      </c>
      <c r="F1078" s="244" t="s">
        <v>163</v>
      </c>
    </row>
    <row r="1079" spans="1:6">
      <c r="A1079" s="413">
        <v>94</v>
      </c>
      <c r="B1079" s="36" t="s">
        <v>1218</v>
      </c>
      <c r="C1079" s="36" t="s">
        <v>1252</v>
      </c>
      <c r="D1079" s="244">
        <v>1</v>
      </c>
      <c r="E1079" s="244" t="s">
        <v>163</v>
      </c>
      <c r="F1079" s="244" t="s">
        <v>163</v>
      </c>
    </row>
    <row r="1080" spans="1:6">
      <c r="A1080" s="413">
        <v>94</v>
      </c>
      <c r="B1080" s="36" t="s">
        <v>1218</v>
      </c>
      <c r="C1080" s="414" t="s">
        <v>1253</v>
      </c>
      <c r="D1080" s="244" t="s">
        <v>162</v>
      </c>
      <c r="E1080" s="244" t="s">
        <v>163</v>
      </c>
      <c r="F1080" s="244" t="s">
        <v>163</v>
      </c>
    </row>
    <row r="1081" spans="1:6">
      <c r="A1081" s="413">
        <v>94</v>
      </c>
      <c r="B1081" s="36" t="s">
        <v>1218</v>
      </c>
      <c r="C1081" s="36" t="s">
        <v>1254</v>
      </c>
      <c r="D1081" s="244">
        <v>1</v>
      </c>
      <c r="E1081" s="244" t="s">
        <v>40</v>
      </c>
      <c r="F1081" s="244" t="s">
        <v>40</v>
      </c>
    </row>
    <row r="1082" spans="1:6">
      <c r="A1082" s="413">
        <v>94</v>
      </c>
      <c r="B1082" s="36" t="s">
        <v>1218</v>
      </c>
      <c r="C1082" s="36" t="s">
        <v>1255</v>
      </c>
      <c r="D1082" s="244">
        <v>1</v>
      </c>
      <c r="E1082" s="244" t="s">
        <v>40</v>
      </c>
      <c r="F1082" s="244" t="s">
        <v>40</v>
      </c>
    </row>
    <row r="1083" spans="1:6">
      <c r="A1083" s="413">
        <v>94</v>
      </c>
      <c r="B1083" s="36" t="s">
        <v>1218</v>
      </c>
      <c r="C1083" s="36" t="s">
        <v>1256</v>
      </c>
      <c r="D1083" s="244">
        <v>1</v>
      </c>
      <c r="E1083" s="244" t="s">
        <v>40</v>
      </c>
      <c r="F1083" s="244" t="s">
        <v>40</v>
      </c>
    </row>
    <row r="1084" spans="1:6">
      <c r="A1084" s="413">
        <v>94</v>
      </c>
      <c r="B1084" s="36" t="s">
        <v>1218</v>
      </c>
      <c r="C1084" s="36" t="s">
        <v>1257</v>
      </c>
      <c r="D1084" s="244">
        <v>1</v>
      </c>
      <c r="E1084" s="244" t="s">
        <v>40</v>
      </c>
      <c r="F1084" s="244" t="s">
        <v>40</v>
      </c>
    </row>
    <row r="1085" spans="1:6">
      <c r="A1085" s="413">
        <v>94</v>
      </c>
      <c r="B1085" s="36" t="s">
        <v>1218</v>
      </c>
      <c r="C1085" s="36" t="s">
        <v>1258</v>
      </c>
      <c r="D1085" s="244">
        <v>1</v>
      </c>
      <c r="E1085" s="244" t="s">
        <v>40</v>
      </c>
      <c r="F1085" s="244" t="s">
        <v>40</v>
      </c>
    </row>
    <row r="1086" spans="1:6">
      <c r="A1086" s="413">
        <v>94</v>
      </c>
      <c r="B1086" s="36" t="s">
        <v>1218</v>
      </c>
      <c r="C1086" s="36" t="s">
        <v>1259</v>
      </c>
      <c r="D1086" s="244">
        <v>1</v>
      </c>
      <c r="E1086" s="244" t="s">
        <v>163</v>
      </c>
      <c r="F1086" s="244" t="s">
        <v>163</v>
      </c>
    </row>
    <row r="1087" spans="1:6">
      <c r="A1087" s="413">
        <v>94</v>
      </c>
      <c r="B1087" s="36" t="s">
        <v>1218</v>
      </c>
      <c r="C1087" s="36" t="s">
        <v>1260</v>
      </c>
      <c r="D1087" s="244">
        <v>1</v>
      </c>
      <c r="E1087" s="244" t="s">
        <v>40</v>
      </c>
      <c r="F1087" s="244" t="s">
        <v>40</v>
      </c>
    </row>
    <row r="1088" spans="1:6">
      <c r="A1088" s="413">
        <v>94</v>
      </c>
      <c r="B1088" s="36" t="s">
        <v>1218</v>
      </c>
      <c r="C1088" s="36" t="s">
        <v>1261</v>
      </c>
      <c r="D1088" s="244">
        <v>1</v>
      </c>
      <c r="E1088" s="244" t="s">
        <v>40</v>
      </c>
      <c r="F1088" s="244" t="s">
        <v>40</v>
      </c>
    </row>
    <row r="1089" spans="1:6">
      <c r="A1089" s="413">
        <v>94</v>
      </c>
      <c r="B1089" s="36" t="s">
        <v>1218</v>
      </c>
      <c r="C1089" s="36" t="s">
        <v>1262</v>
      </c>
      <c r="D1089" s="244">
        <v>1</v>
      </c>
      <c r="E1089" s="244" t="s">
        <v>40</v>
      </c>
      <c r="F1089" s="244" t="s">
        <v>40</v>
      </c>
    </row>
    <row r="1090" spans="1:6">
      <c r="A1090" s="413">
        <v>94</v>
      </c>
      <c r="B1090" s="36" t="s">
        <v>1218</v>
      </c>
      <c r="C1090" s="414" t="s">
        <v>1263</v>
      </c>
      <c r="D1090" s="244" t="s">
        <v>162</v>
      </c>
      <c r="E1090" s="244" t="s">
        <v>163</v>
      </c>
      <c r="F1090" s="244" t="s">
        <v>163</v>
      </c>
    </row>
    <row r="1091" spans="1:6">
      <c r="A1091" s="413">
        <v>94</v>
      </c>
      <c r="B1091" s="36" t="s">
        <v>1218</v>
      </c>
      <c r="C1091" s="36" t="s">
        <v>1264</v>
      </c>
      <c r="D1091" s="244">
        <v>1</v>
      </c>
      <c r="E1091" s="244" t="s">
        <v>40</v>
      </c>
      <c r="F1091" s="244" t="s">
        <v>40</v>
      </c>
    </row>
    <row r="1092" spans="1:6">
      <c r="A1092" s="413">
        <v>95</v>
      </c>
      <c r="B1092" s="36" t="s">
        <v>1265</v>
      </c>
      <c r="C1092" s="36" t="s">
        <v>1266</v>
      </c>
      <c r="D1092" s="244">
        <v>1</v>
      </c>
      <c r="E1092" s="244" t="s">
        <v>172</v>
      </c>
      <c r="F1092" s="244" t="s">
        <v>172</v>
      </c>
    </row>
    <row r="1093" spans="1:6">
      <c r="A1093" s="413">
        <v>95</v>
      </c>
      <c r="B1093" s="36" t="s">
        <v>1265</v>
      </c>
      <c r="C1093" s="36" t="s">
        <v>1267</v>
      </c>
      <c r="D1093" s="244">
        <v>2</v>
      </c>
      <c r="E1093" s="244" t="s">
        <v>172</v>
      </c>
      <c r="F1093" s="244" t="s">
        <v>172</v>
      </c>
    </row>
    <row r="1094" spans="1:6">
      <c r="A1094" s="413">
        <v>95</v>
      </c>
      <c r="B1094" s="36" t="s">
        <v>1265</v>
      </c>
      <c r="C1094" s="36" t="s">
        <v>1268</v>
      </c>
      <c r="D1094" s="244">
        <v>2</v>
      </c>
      <c r="E1094" s="244" t="s">
        <v>166</v>
      </c>
      <c r="F1094" s="244" t="s">
        <v>166</v>
      </c>
    </row>
    <row r="1095" spans="1:6">
      <c r="A1095" s="413">
        <v>95</v>
      </c>
      <c r="B1095" s="36" t="s">
        <v>1265</v>
      </c>
      <c r="C1095" s="36" t="s">
        <v>63</v>
      </c>
      <c r="D1095" s="244">
        <v>2</v>
      </c>
      <c r="E1095" s="244" t="s">
        <v>166</v>
      </c>
      <c r="F1095" s="244" t="s">
        <v>166</v>
      </c>
    </row>
    <row r="1096" spans="1:6">
      <c r="A1096" s="413">
        <v>95</v>
      </c>
      <c r="B1096" s="36" t="s">
        <v>1265</v>
      </c>
      <c r="C1096" s="36" t="s">
        <v>1269</v>
      </c>
      <c r="D1096" s="244">
        <v>1</v>
      </c>
      <c r="E1096" s="244" t="s">
        <v>40</v>
      </c>
      <c r="F1096" s="244" t="s">
        <v>40</v>
      </c>
    </row>
    <row r="1097" spans="1:6">
      <c r="A1097" s="413">
        <v>95</v>
      </c>
      <c r="B1097" s="36" t="s">
        <v>1265</v>
      </c>
      <c r="C1097" s="36" t="s">
        <v>1270</v>
      </c>
      <c r="D1097" s="244">
        <v>1</v>
      </c>
      <c r="E1097" s="244" t="s">
        <v>40</v>
      </c>
      <c r="F1097" s="244" t="s">
        <v>40</v>
      </c>
    </row>
    <row r="1098" spans="1:6">
      <c r="A1098" s="413">
        <v>95</v>
      </c>
      <c r="B1098" s="36" t="s">
        <v>1265</v>
      </c>
      <c r="C1098" s="36" t="s">
        <v>1271</v>
      </c>
      <c r="D1098" s="244">
        <v>1</v>
      </c>
      <c r="E1098" s="244" t="s">
        <v>40</v>
      </c>
      <c r="F1098" s="244" t="s">
        <v>40</v>
      </c>
    </row>
    <row r="1099" spans="1:6">
      <c r="A1099" s="413">
        <v>95</v>
      </c>
      <c r="B1099" s="36" t="s">
        <v>1265</v>
      </c>
      <c r="C1099" s="36" t="s">
        <v>1272</v>
      </c>
      <c r="D1099" s="244">
        <v>2</v>
      </c>
      <c r="E1099" s="244" t="s">
        <v>172</v>
      </c>
      <c r="F1099" s="244" t="s">
        <v>166</v>
      </c>
    </row>
    <row r="1100" spans="1:6">
      <c r="A1100" s="413">
        <v>95</v>
      </c>
      <c r="B1100" s="36" t="s">
        <v>1265</v>
      </c>
      <c r="C1100" s="36" t="s">
        <v>1273</v>
      </c>
      <c r="D1100" s="244">
        <v>1</v>
      </c>
      <c r="E1100" s="244" t="s">
        <v>166</v>
      </c>
      <c r="F1100" s="244" t="s">
        <v>166</v>
      </c>
    </row>
    <row r="1101" spans="1:6">
      <c r="A1101" s="413">
        <v>95</v>
      </c>
      <c r="B1101" s="36" t="s">
        <v>1265</v>
      </c>
      <c r="C1101" s="36" t="s">
        <v>1274</v>
      </c>
      <c r="D1101" s="244">
        <v>1</v>
      </c>
      <c r="E1101" s="244" t="s">
        <v>172</v>
      </c>
      <c r="F1101" s="244" t="s">
        <v>172</v>
      </c>
    </row>
    <row r="1102" spans="1:6">
      <c r="A1102" s="413">
        <v>95</v>
      </c>
      <c r="B1102" s="36" t="s">
        <v>1265</v>
      </c>
      <c r="C1102" s="36" t="s">
        <v>1275</v>
      </c>
      <c r="D1102" s="244">
        <v>1</v>
      </c>
      <c r="E1102" s="244" t="s">
        <v>172</v>
      </c>
      <c r="F1102" s="244" t="s">
        <v>172</v>
      </c>
    </row>
    <row r="1103" spans="1:6">
      <c r="A1103" s="413">
        <v>95</v>
      </c>
      <c r="B1103" s="36" t="s">
        <v>1265</v>
      </c>
      <c r="C1103" s="36" t="s">
        <v>1276</v>
      </c>
      <c r="D1103" s="244">
        <v>1</v>
      </c>
      <c r="E1103" s="244" t="s">
        <v>40</v>
      </c>
      <c r="F1103" s="244" t="s">
        <v>40</v>
      </c>
    </row>
    <row r="1104" spans="1:6">
      <c r="A1104" s="413">
        <v>95</v>
      </c>
      <c r="B1104" s="36" t="s">
        <v>1265</v>
      </c>
      <c r="C1104" s="36" t="s">
        <v>1277</v>
      </c>
      <c r="D1104" s="244">
        <v>1</v>
      </c>
      <c r="E1104" s="244" t="s">
        <v>172</v>
      </c>
      <c r="F1104" s="244" t="s">
        <v>166</v>
      </c>
    </row>
    <row r="1105" spans="1:6">
      <c r="A1105" s="413">
        <v>95</v>
      </c>
      <c r="B1105" s="36" t="s">
        <v>1265</v>
      </c>
      <c r="C1105" s="36" t="s">
        <v>1278</v>
      </c>
      <c r="D1105" s="244">
        <v>1</v>
      </c>
      <c r="E1105" s="244" t="s">
        <v>172</v>
      </c>
      <c r="F1105" s="244" t="s">
        <v>172</v>
      </c>
    </row>
    <row r="1106" spans="1:6">
      <c r="A1106" s="413">
        <v>95</v>
      </c>
      <c r="B1106" s="36" t="s">
        <v>1265</v>
      </c>
      <c r="C1106" s="36" t="s">
        <v>1279</v>
      </c>
      <c r="D1106" s="244">
        <v>1</v>
      </c>
      <c r="E1106" s="244" t="s">
        <v>166</v>
      </c>
      <c r="F1106" s="244" t="s">
        <v>166</v>
      </c>
    </row>
    <row r="1107" spans="1:6">
      <c r="A1107" s="413">
        <v>95</v>
      </c>
      <c r="B1107" s="36" t="s">
        <v>1265</v>
      </c>
      <c r="C1107" s="36" t="s">
        <v>1280</v>
      </c>
      <c r="D1107" s="244">
        <v>1</v>
      </c>
      <c r="E1107" s="244" t="s">
        <v>40</v>
      </c>
      <c r="F1107" s="244" t="s">
        <v>40</v>
      </c>
    </row>
    <row r="1108" spans="1:6">
      <c r="A1108" s="413">
        <v>95</v>
      </c>
      <c r="B1108" s="36" t="s">
        <v>1265</v>
      </c>
      <c r="C1108" s="36" t="s">
        <v>1281</v>
      </c>
      <c r="D1108" s="244">
        <v>1</v>
      </c>
      <c r="E1108" s="244" t="s">
        <v>40</v>
      </c>
      <c r="F1108" s="244" t="s">
        <v>40</v>
      </c>
    </row>
    <row r="1109" spans="1:6">
      <c r="A1109" s="413">
        <v>95</v>
      </c>
      <c r="B1109" s="36" t="s">
        <v>1265</v>
      </c>
      <c r="C1109" s="36" t="s">
        <v>1282</v>
      </c>
      <c r="D1109" s="244">
        <v>1</v>
      </c>
      <c r="E1109" s="244" t="s">
        <v>166</v>
      </c>
      <c r="F1109" s="244" t="s">
        <v>166</v>
      </c>
    </row>
    <row r="1110" spans="1:6">
      <c r="A1110" s="413">
        <v>95</v>
      </c>
      <c r="B1110" s="36" t="s">
        <v>1265</v>
      </c>
      <c r="C1110" s="36" t="s">
        <v>1283</v>
      </c>
      <c r="D1110" s="244">
        <v>1</v>
      </c>
      <c r="E1110" s="244" t="s">
        <v>172</v>
      </c>
      <c r="F1110" s="244" t="s">
        <v>166</v>
      </c>
    </row>
    <row r="1111" spans="1:6">
      <c r="A1111" s="413">
        <v>95</v>
      </c>
      <c r="B1111" s="36" t="s">
        <v>1265</v>
      </c>
      <c r="C1111" s="36" t="s">
        <v>1284</v>
      </c>
      <c r="D1111" s="244">
        <v>1</v>
      </c>
      <c r="E1111" s="244" t="s">
        <v>172</v>
      </c>
      <c r="F1111" s="244" t="s">
        <v>166</v>
      </c>
    </row>
    <row r="1112" spans="1:6">
      <c r="A1112" s="413">
        <v>95</v>
      </c>
      <c r="B1112" s="36" t="s">
        <v>1265</v>
      </c>
      <c r="C1112" s="36" t="s">
        <v>1285</v>
      </c>
      <c r="D1112" s="244">
        <v>1</v>
      </c>
      <c r="E1112" s="244" t="s">
        <v>40</v>
      </c>
      <c r="F1112" s="244" t="s">
        <v>40</v>
      </c>
    </row>
    <row r="1113" spans="1:6">
      <c r="A1113" s="413">
        <v>95</v>
      </c>
      <c r="B1113" s="36" t="s">
        <v>1265</v>
      </c>
      <c r="C1113" s="36" t="s">
        <v>1286</v>
      </c>
      <c r="D1113" s="244">
        <v>2</v>
      </c>
      <c r="E1113" s="244" t="s">
        <v>166</v>
      </c>
      <c r="F1113" s="244" t="s">
        <v>166</v>
      </c>
    </row>
    <row r="1114" spans="1:6">
      <c r="A1114" s="413">
        <v>95</v>
      </c>
      <c r="B1114" s="36" t="s">
        <v>1265</v>
      </c>
      <c r="C1114" s="36" t="s">
        <v>1287</v>
      </c>
      <c r="D1114" s="244">
        <v>1</v>
      </c>
      <c r="E1114" s="244" t="s">
        <v>40</v>
      </c>
      <c r="F1114" s="244" t="s">
        <v>40</v>
      </c>
    </row>
    <row r="1115" spans="1:6">
      <c r="A1115" s="413">
        <v>95</v>
      </c>
      <c r="B1115" s="36" t="s">
        <v>1265</v>
      </c>
      <c r="C1115" s="36" t="s">
        <v>1288</v>
      </c>
      <c r="D1115" s="244">
        <v>1</v>
      </c>
      <c r="E1115" s="244" t="s">
        <v>172</v>
      </c>
      <c r="F1115" s="244" t="s">
        <v>172</v>
      </c>
    </row>
    <row r="1116" spans="1:6">
      <c r="A1116" s="413">
        <v>95</v>
      </c>
      <c r="B1116" s="36" t="s">
        <v>1265</v>
      </c>
      <c r="C1116" s="36" t="s">
        <v>1289</v>
      </c>
      <c r="D1116" s="244">
        <v>1</v>
      </c>
      <c r="E1116" s="244" t="s">
        <v>40</v>
      </c>
      <c r="F1116" s="244" t="s">
        <v>40</v>
      </c>
    </row>
    <row r="1117" spans="1:6">
      <c r="A1117" s="413">
        <v>95</v>
      </c>
      <c r="B1117" s="36" t="s">
        <v>1265</v>
      </c>
      <c r="C1117" s="36" t="s">
        <v>1290</v>
      </c>
      <c r="D1117" s="244">
        <v>1</v>
      </c>
      <c r="E1117" s="244" t="s">
        <v>40</v>
      </c>
      <c r="F1117" s="244" t="s">
        <v>40</v>
      </c>
    </row>
    <row r="1118" spans="1:6">
      <c r="A1118" s="413">
        <v>95</v>
      </c>
      <c r="B1118" s="36" t="s">
        <v>1265</v>
      </c>
      <c r="C1118" s="36" t="s">
        <v>1291</v>
      </c>
      <c r="D1118" s="244">
        <v>1</v>
      </c>
      <c r="E1118" s="244" t="s">
        <v>172</v>
      </c>
      <c r="F1118" s="244" t="s">
        <v>172</v>
      </c>
    </row>
    <row r="1119" spans="1:6">
      <c r="A1119" s="413">
        <v>95</v>
      </c>
      <c r="B1119" s="36" t="s">
        <v>1265</v>
      </c>
      <c r="C1119" s="36" t="s">
        <v>1292</v>
      </c>
      <c r="D1119" s="244">
        <v>1</v>
      </c>
      <c r="E1119" s="244" t="s">
        <v>40</v>
      </c>
      <c r="F1119" s="244" t="s">
        <v>40</v>
      </c>
    </row>
    <row r="1120" spans="1:6">
      <c r="A1120" s="413">
        <v>95</v>
      </c>
      <c r="B1120" s="36" t="s">
        <v>1265</v>
      </c>
      <c r="C1120" s="36" t="s">
        <v>1293</v>
      </c>
      <c r="D1120" s="244">
        <v>1</v>
      </c>
      <c r="E1120" s="244" t="s">
        <v>40</v>
      </c>
      <c r="F1120" s="244" t="s">
        <v>40</v>
      </c>
    </row>
    <row r="1121" spans="1:6">
      <c r="A1121" s="413">
        <v>95</v>
      </c>
      <c r="B1121" s="36" t="s">
        <v>1265</v>
      </c>
      <c r="C1121" s="36" t="s">
        <v>1294</v>
      </c>
      <c r="D1121" s="244">
        <v>1</v>
      </c>
      <c r="E1121" s="244" t="s">
        <v>172</v>
      </c>
      <c r="F1121" s="244" t="s">
        <v>172</v>
      </c>
    </row>
    <row r="1122" spans="1:6">
      <c r="A1122" s="413">
        <v>95</v>
      </c>
      <c r="B1122" s="36" t="s">
        <v>1265</v>
      </c>
      <c r="C1122" s="36" t="s">
        <v>1295</v>
      </c>
      <c r="D1122" s="244">
        <v>2</v>
      </c>
      <c r="E1122" s="244" t="s">
        <v>166</v>
      </c>
      <c r="F1122" s="244" t="s">
        <v>166</v>
      </c>
    </row>
    <row r="1123" spans="1:6">
      <c r="A1123" s="413">
        <v>95</v>
      </c>
      <c r="B1123" s="36" t="s">
        <v>1265</v>
      </c>
      <c r="C1123" s="36" t="s">
        <v>1296</v>
      </c>
      <c r="D1123" s="244">
        <v>2</v>
      </c>
      <c r="E1123" s="244" t="s">
        <v>166</v>
      </c>
      <c r="F1123" s="244" t="s">
        <v>166</v>
      </c>
    </row>
    <row r="1124" spans="1:6">
      <c r="A1124" s="413">
        <v>95</v>
      </c>
      <c r="B1124" s="36" t="s">
        <v>1265</v>
      </c>
      <c r="C1124" s="36" t="s">
        <v>1297</v>
      </c>
      <c r="D1124" s="244">
        <v>1</v>
      </c>
      <c r="E1124" s="244" t="s">
        <v>166</v>
      </c>
      <c r="F1124" s="244" t="s">
        <v>166</v>
      </c>
    </row>
    <row r="1125" spans="1:6">
      <c r="A1125" s="413">
        <v>95</v>
      </c>
      <c r="B1125" s="36" t="s">
        <v>1265</v>
      </c>
      <c r="C1125" s="36" t="s">
        <v>1298</v>
      </c>
      <c r="D1125" s="244">
        <v>1</v>
      </c>
      <c r="E1125" s="244" t="s">
        <v>172</v>
      </c>
      <c r="F1125" s="244" t="s">
        <v>172</v>
      </c>
    </row>
    <row r="1126" spans="1:6">
      <c r="A1126" s="413">
        <v>95</v>
      </c>
      <c r="B1126" s="36" t="s">
        <v>1265</v>
      </c>
      <c r="C1126" s="36" t="s">
        <v>1299</v>
      </c>
      <c r="D1126" s="244">
        <v>2</v>
      </c>
      <c r="E1126" s="244" t="s">
        <v>166</v>
      </c>
      <c r="F1126" s="244" t="s">
        <v>166</v>
      </c>
    </row>
    <row r="1127" spans="1:6">
      <c r="A1127" s="413">
        <v>95</v>
      </c>
      <c r="B1127" s="36" t="s">
        <v>1265</v>
      </c>
      <c r="C1127" s="36" t="s">
        <v>1300</v>
      </c>
      <c r="D1127" s="244">
        <v>1</v>
      </c>
      <c r="E1127" s="244" t="s">
        <v>40</v>
      </c>
      <c r="F1127" s="244" t="s">
        <v>40</v>
      </c>
    </row>
    <row r="1128" spans="1:6">
      <c r="A1128" s="413">
        <v>95</v>
      </c>
      <c r="B1128" s="36" t="s">
        <v>1265</v>
      </c>
      <c r="C1128" s="36" t="s">
        <v>1301</v>
      </c>
      <c r="D1128" s="244">
        <v>1</v>
      </c>
      <c r="E1128" s="244" t="s">
        <v>40</v>
      </c>
      <c r="F1128" s="244" t="s">
        <v>40</v>
      </c>
    </row>
    <row r="1129" spans="1:6">
      <c r="A1129" s="413">
        <v>95</v>
      </c>
      <c r="B1129" s="36" t="s">
        <v>1265</v>
      </c>
      <c r="C1129" s="36" t="s">
        <v>1302</v>
      </c>
      <c r="D1129" s="244">
        <v>1</v>
      </c>
      <c r="E1129" s="244" t="s">
        <v>40</v>
      </c>
      <c r="F1129" s="244" t="s">
        <v>40</v>
      </c>
    </row>
    <row r="1130" spans="1:6">
      <c r="A1130" s="413">
        <v>95</v>
      </c>
      <c r="B1130" s="36" t="s">
        <v>1265</v>
      </c>
      <c r="C1130" s="36" t="s">
        <v>1303</v>
      </c>
      <c r="D1130" s="244">
        <v>2</v>
      </c>
      <c r="E1130" s="244" t="s">
        <v>166</v>
      </c>
      <c r="F1130" s="244" t="s">
        <v>166</v>
      </c>
    </row>
    <row r="1131" spans="1:6">
      <c r="A1131" s="413">
        <v>95</v>
      </c>
      <c r="B1131" s="36" t="s">
        <v>1265</v>
      </c>
      <c r="C1131" s="36" t="s">
        <v>1304</v>
      </c>
      <c r="D1131" s="244">
        <v>1</v>
      </c>
      <c r="E1131" s="244" t="s">
        <v>166</v>
      </c>
      <c r="F1131" s="244" t="s">
        <v>166</v>
      </c>
    </row>
    <row r="1132" spans="1:6">
      <c r="A1132" s="413">
        <v>95</v>
      </c>
      <c r="B1132" s="36" t="s">
        <v>1265</v>
      </c>
      <c r="C1132" s="36" t="s">
        <v>1305</v>
      </c>
      <c r="D1132" s="244">
        <v>1</v>
      </c>
      <c r="E1132" s="244" t="s">
        <v>166</v>
      </c>
      <c r="F1132" s="244" t="s">
        <v>166</v>
      </c>
    </row>
    <row r="1133" spans="1:6">
      <c r="A1133" s="413">
        <v>95</v>
      </c>
      <c r="B1133" s="36" t="s">
        <v>1265</v>
      </c>
      <c r="C1133" s="36" t="s">
        <v>1306</v>
      </c>
      <c r="D1133" s="244">
        <v>1</v>
      </c>
      <c r="E1133" s="244" t="s">
        <v>172</v>
      </c>
      <c r="F1133" s="244" t="s">
        <v>166</v>
      </c>
    </row>
    <row r="1134" spans="1:6">
      <c r="A1134" s="413">
        <v>95</v>
      </c>
      <c r="B1134" s="36" t="s">
        <v>1265</v>
      </c>
      <c r="C1134" s="36" t="s">
        <v>1307</v>
      </c>
      <c r="D1134" s="244">
        <v>1</v>
      </c>
      <c r="E1134" s="244" t="s">
        <v>172</v>
      </c>
      <c r="F1134" s="244" t="s">
        <v>172</v>
      </c>
    </row>
    <row r="1135" spans="1:6">
      <c r="A1135" s="413">
        <v>95</v>
      </c>
      <c r="B1135" s="36" t="s">
        <v>1265</v>
      </c>
      <c r="C1135" s="36" t="s">
        <v>1308</v>
      </c>
      <c r="D1135" s="244">
        <v>2</v>
      </c>
      <c r="E1135" s="244" t="s">
        <v>166</v>
      </c>
      <c r="F1135" s="244" t="s">
        <v>166</v>
      </c>
    </row>
    <row r="1136" spans="1:6">
      <c r="A1136" s="413">
        <v>95</v>
      </c>
      <c r="B1136" s="36" t="s">
        <v>1265</v>
      </c>
      <c r="C1136" s="36" t="s">
        <v>1309</v>
      </c>
      <c r="D1136" s="244">
        <v>1</v>
      </c>
      <c r="E1136" s="244" t="s">
        <v>172</v>
      </c>
      <c r="F1136" s="244" t="s">
        <v>172</v>
      </c>
    </row>
    <row r="1137" spans="1:6">
      <c r="A1137" s="413">
        <v>95</v>
      </c>
      <c r="B1137" s="36" t="s">
        <v>1265</v>
      </c>
      <c r="C1137" s="36" t="s">
        <v>1310</v>
      </c>
      <c r="D1137" s="244">
        <v>1</v>
      </c>
      <c r="E1137" s="244" t="s">
        <v>172</v>
      </c>
      <c r="F1137" s="244" t="s">
        <v>172</v>
      </c>
    </row>
    <row r="1138" spans="1:6">
      <c r="A1138" s="413">
        <v>95</v>
      </c>
      <c r="B1138" s="36" t="s">
        <v>1265</v>
      </c>
      <c r="C1138" s="36" t="s">
        <v>1311</v>
      </c>
      <c r="D1138" s="244">
        <v>2</v>
      </c>
      <c r="E1138" s="244" t="s">
        <v>166</v>
      </c>
      <c r="F1138" s="244" t="s">
        <v>166</v>
      </c>
    </row>
    <row r="1139" spans="1:6">
      <c r="A1139" s="413">
        <v>95</v>
      </c>
      <c r="B1139" s="36" t="s">
        <v>1265</v>
      </c>
      <c r="C1139" s="36" t="s">
        <v>1312</v>
      </c>
      <c r="D1139" s="244">
        <v>1</v>
      </c>
      <c r="E1139" s="244" t="s">
        <v>166</v>
      </c>
      <c r="F1139" s="244" t="s">
        <v>166</v>
      </c>
    </row>
    <row r="1140" spans="1:6">
      <c r="A1140" s="413">
        <v>95</v>
      </c>
      <c r="B1140" s="36" t="s">
        <v>1265</v>
      </c>
      <c r="C1140" s="36" t="s">
        <v>1313</v>
      </c>
      <c r="D1140" s="244">
        <v>1</v>
      </c>
      <c r="E1140" s="244" t="s">
        <v>172</v>
      </c>
      <c r="F1140" s="244" t="s">
        <v>166</v>
      </c>
    </row>
    <row r="1141" spans="1:6">
      <c r="A1141" s="413">
        <v>95</v>
      </c>
      <c r="B1141" s="36" t="s">
        <v>1265</v>
      </c>
      <c r="C1141" s="36" t="s">
        <v>1314</v>
      </c>
      <c r="D1141" s="244">
        <v>1</v>
      </c>
      <c r="E1141" s="244" t="s">
        <v>172</v>
      </c>
      <c r="F1141" s="244" t="s">
        <v>172</v>
      </c>
    </row>
    <row r="1142" spans="1:6">
      <c r="A1142" s="413">
        <v>95</v>
      </c>
      <c r="B1142" s="36" t="s">
        <v>1265</v>
      </c>
      <c r="C1142" s="36" t="s">
        <v>1315</v>
      </c>
      <c r="D1142" s="244">
        <v>1</v>
      </c>
      <c r="E1142" s="244" t="s">
        <v>40</v>
      </c>
      <c r="F1142" s="244" t="s">
        <v>40</v>
      </c>
    </row>
    <row r="1143" spans="1:6">
      <c r="A1143" s="413">
        <v>95</v>
      </c>
      <c r="B1143" s="36" t="s">
        <v>1265</v>
      </c>
      <c r="C1143" s="36" t="s">
        <v>1316</v>
      </c>
      <c r="D1143" s="244">
        <v>1</v>
      </c>
      <c r="E1143" s="244" t="s">
        <v>172</v>
      </c>
      <c r="F1143" s="244" t="s">
        <v>166</v>
      </c>
    </row>
    <row r="1144" spans="1:6">
      <c r="A1144" s="413">
        <v>95</v>
      </c>
      <c r="B1144" s="36" t="s">
        <v>1265</v>
      </c>
      <c r="C1144" s="36" t="s">
        <v>1317</v>
      </c>
      <c r="D1144" s="244">
        <v>1</v>
      </c>
      <c r="E1144" s="244" t="s">
        <v>172</v>
      </c>
      <c r="F1144" s="244" t="s">
        <v>172</v>
      </c>
    </row>
    <row r="1145" spans="1:6">
      <c r="A1145" s="413">
        <v>95</v>
      </c>
      <c r="B1145" s="36" t="s">
        <v>1265</v>
      </c>
      <c r="C1145" s="36" t="s">
        <v>1318</v>
      </c>
      <c r="D1145" s="244">
        <v>1</v>
      </c>
      <c r="E1145" s="244" t="s">
        <v>40</v>
      </c>
      <c r="F1145" s="244" t="s">
        <v>40</v>
      </c>
    </row>
    <row r="1146" spans="1:6">
      <c r="A1146" s="413">
        <v>95</v>
      </c>
      <c r="B1146" s="36" t="s">
        <v>1265</v>
      </c>
      <c r="C1146" s="36" t="s">
        <v>1319</v>
      </c>
      <c r="D1146" s="244">
        <v>1</v>
      </c>
      <c r="E1146" s="244" t="s">
        <v>40</v>
      </c>
      <c r="F1146" s="244" t="s">
        <v>40</v>
      </c>
    </row>
    <row r="1147" spans="1:6">
      <c r="A1147" s="413">
        <v>95</v>
      </c>
      <c r="B1147" s="36" t="s">
        <v>1265</v>
      </c>
      <c r="C1147" s="36" t="s">
        <v>1320</v>
      </c>
      <c r="D1147" s="244">
        <v>1</v>
      </c>
      <c r="E1147" s="244" t="s">
        <v>40</v>
      </c>
      <c r="F1147" s="244" t="s">
        <v>40</v>
      </c>
    </row>
    <row r="1148" spans="1:6">
      <c r="A1148" s="413">
        <v>95</v>
      </c>
      <c r="B1148" s="36" t="s">
        <v>1265</v>
      </c>
      <c r="C1148" s="36" t="s">
        <v>1321</v>
      </c>
      <c r="D1148" s="244">
        <v>1</v>
      </c>
      <c r="E1148" s="244" t="s">
        <v>40</v>
      </c>
      <c r="F1148" s="244" t="s">
        <v>40</v>
      </c>
    </row>
    <row r="1149" spans="1:6">
      <c r="A1149" s="413">
        <v>95</v>
      </c>
      <c r="B1149" s="36" t="s">
        <v>1265</v>
      </c>
      <c r="C1149" s="36" t="s">
        <v>1322</v>
      </c>
      <c r="D1149" s="244">
        <v>1</v>
      </c>
      <c r="E1149" s="244" t="s">
        <v>40</v>
      </c>
      <c r="F1149" s="244" t="s">
        <v>40</v>
      </c>
    </row>
    <row r="1150" spans="1:6">
      <c r="A1150" s="413">
        <v>95</v>
      </c>
      <c r="B1150" s="36" t="s">
        <v>1265</v>
      </c>
      <c r="C1150" s="36" t="s">
        <v>1323</v>
      </c>
      <c r="D1150" s="244">
        <v>1</v>
      </c>
      <c r="E1150" s="244" t="s">
        <v>163</v>
      </c>
      <c r="F1150" s="244" t="s">
        <v>163</v>
      </c>
    </row>
    <row r="1151" spans="1:6">
      <c r="A1151" s="413">
        <v>95</v>
      </c>
      <c r="B1151" s="36" t="s">
        <v>1265</v>
      </c>
      <c r="C1151" s="36" t="s">
        <v>1324</v>
      </c>
      <c r="D1151" s="244">
        <v>1</v>
      </c>
      <c r="E1151" s="244" t="s">
        <v>172</v>
      </c>
      <c r="F1151" s="244" t="s">
        <v>172</v>
      </c>
    </row>
    <row r="1152" spans="1:6">
      <c r="A1152" s="413">
        <v>95</v>
      </c>
      <c r="B1152" s="36" t="s">
        <v>1265</v>
      </c>
      <c r="C1152" s="36" t="s">
        <v>1325</v>
      </c>
      <c r="D1152" s="244">
        <v>1</v>
      </c>
      <c r="E1152" s="244" t="s">
        <v>40</v>
      </c>
      <c r="F1152" s="244" t="s">
        <v>40</v>
      </c>
    </row>
    <row r="1153" spans="1:6">
      <c r="A1153" s="413">
        <v>95</v>
      </c>
      <c r="B1153" s="36" t="s">
        <v>1265</v>
      </c>
      <c r="C1153" s="36" t="s">
        <v>1482</v>
      </c>
      <c r="D1153" s="244">
        <v>1</v>
      </c>
      <c r="E1153" s="244" t="s">
        <v>166</v>
      </c>
      <c r="F1153" s="244" t="s">
        <v>166</v>
      </c>
    </row>
    <row r="1154" spans="1:6">
      <c r="A1154" s="413">
        <v>95</v>
      </c>
      <c r="B1154" s="36" t="s">
        <v>1265</v>
      </c>
      <c r="C1154" s="36" t="s">
        <v>1326</v>
      </c>
      <c r="D1154" s="244">
        <v>1</v>
      </c>
      <c r="E1154" s="244" t="s">
        <v>172</v>
      </c>
      <c r="F1154" s="244" t="s">
        <v>166</v>
      </c>
    </row>
    <row r="1155" spans="1:6">
      <c r="A1155" s="413">
        <v>95</v>
      </c>
      <c r="B1155" s="36" t="s">
        <v>1265</v>
      </c>
      <c r="C1155" s="36" t="s">
        <v>1327</v>
      </c>
      <c r="D1155" s="244">
        <v>1</v>
      </c>
      <c r="E1155" s="244" t="s">
        <v>40</v>
      </c>
      <c r="F1155" s="244" t="s">
        <v>40</v>
      </c>
    </row>
    <row r="1156" spans="1:6">
      <c r="A1156" s="413">
        <v>95</v>
      </c>
      <c r="B1156" s="36" t="s">
        <v>1265</v>
      </c>
      <c r="C1156" s="36" t="s">
        <v>1328</v>
      </c>
      <c r="D1156" s="244">
        <v>1</v>
      </c>
      <c r="E1156" s="244" t="s">
        <v>40</v>
      </c>
      <c r="F1156" s="244" t="s">
        <v>40</v>
      </c>
    </row>
    <row r="1157" spans="1:6">
      <c r="A1157" s="413">
        <v>95</v>
      </c>
      <c r="B1157" s="36" t="s">
        <v>1265</v>
      </c>
      <c r="C1157" s="36" t="s">
        <v>1329</v>
      </c>
      <c r="D1157" s="244">
        <v>1</v>
      </c>
      <c r="E1157" s="244" t="s">
        <v>40</v>
      </c>
      <c r="F1157" s="244" t="s">
        <v>40</v>
      </c>
    </row>
    <row r="1158" spans="1:6">
      <c r="A1158" s="413">
        <v>95</v>
      </c>
      <c r="B1158" s="36" t="s">
        <v>1265</v>
      </c>
      <c r="C1158" s="36" t="s">
        <v>1330</v>
      </c>
      <c r="D1158" s="244">
        <v>1</v>
      </c>
      <c r="E1158" s="244" t="s">
        <v>172</v>
      </c>
      <c r="F1158" s="244" t="s">
        <v>172</v>
      </c>
    </row>
    <row r="1159" spans="1:6">
      <c r="A1159" s="413">
        <v>95</v>
      </c>
      <c r="B1159" s="36" t="s">
        <v>1265</v>
      </c>
      <c r="C1159" s="36" t="s">
        <v>1331</v>
      </c>
      <c r="D1159" s="244">
        <v>1</v>
      </c>
      <c r="E1159" s="244" t="s">
        <v>172</v>
      </c>
      <c r="F1159" s="244" t="s">
        <v>172</v>
      </c>
    </row>
    <row r="1160" spans="1:6">
      <c r="A1160" s="413">
        <v>95</v>
      </c>
      <c r="B1160" s="36" t="s">
        <v>1265</v>
      </c>
      <c r="C1160" s="36" t="s">
        <v>1332</v>
      </c>
      <c r="D1160" s="244">
        <v>1</v>
      </c>
      <c r="E1160" s="244" t="s">
        <v>40</v>
      </c>
      <c r="F1160" s="244" t="s">
        <v>40</v>
      </c>
    </row>
    <row r="1161" spans="1:6">
      <c r="A1161" s="413">
        <v>95</v>
      </c>
      <c r="B1161" s="36" t="s">
        <v>1265</v>
      </c>
      <c r="C1161" s="36" t="s">
        <v>1333</v>
      </c>
      <c r="D1161" s="244">
        <v>1</v>
      </c>
      <c r="E1161" s="244" t="s">
        <v>172</v>
      </c>
      <c r="F1161" s="244" t="s">
        <v>172</v>
      </c>
    </row>
    <row r="1162" spans="1:6">
      <c r="A1162" s="413">
        <v>95</v>
      </c>
      <c r="B1162" s="36" t="s">
        <v>1265</v>
      </c>
      <c r="C1162" s="36" t="s">
        <v>1334</v>
      </c>
      <c r="D1162" s="244">
        <v>1</v>
      </c>
      <c r="E1162" s="244" t="s">
        <v>172</v>
      </c>
      <c r="F1162" s="244" t="s">
        <v>166</v>
      </c>
    </row>
    <row r="1163" spans="1:6">
      <c r="A1163" s="413">
        <v>95</v>
      </c>
      <c r="B1163" s="36" t="s">
        <v>1265</v>
      </c>
      <c r="C1163" s="36" t="s">
        <v>1335</v>
      </c>
      <c r="D1163" s="244">
        <v>1</v>
      </c>
      <c r="E1163" s="244" t="s">
        <v>40</v>
      </c>
      <c r="F1163" s="244" t="s">
        <v>40</v>
      </c>
    </row>
    <row r="1164" spans="1:6">
      <c r="A1164" s="413">
        <v>95</v>
      </c>
      <c r="B1164" s="36" t="s">
        <v>1265</v>
      </c>
      <c r="C1164" s="36" t="s">
        <v>1336</v>
      </c>
      <c r="D1164" s="244">
        <v>1</v>
      </c>
      <c r="E1164" s="244" t="s">
        <v>40</v>
      </c>
      <c r="F1164" s="244" t="s">
        <v>40</v>
      </c>
    </row>
    <row r="1165" spans="1:6">
      <c r="A1165" s="413">
        <v>95</v>
      </c>
      <c r="B1165" s="36" t="s">
        <v>1265</v>
      </c>
      <c r="C1165" s="36" t="s">
        <v>1337</v>
      </c>
      <c r="D1165" s="244">
        <v>2</v>
      </c>
      <c r="E1165" s="244" t="s">
        <v>172</v>
      </c>
      <c r="F1165" s="244" t="s">
        <v>172</v>
      </c>
    </row>
    <row r="1166" spans="1:6">
      <c r="A1166" s="413">
        <v>95</v>
      </c>
      <c r="B1166" s="36" t="s">
        <v>1265</v>
      </c>
      <c r="C1166" s="36" t="s">
        <v>1338</v>
      </c>
      <c r="D1166" s="244">
        <v>1</v>
      </c>
      <c r="E1166" s="244" t="s">
        <v>40</v>
      </c>
      <c r="F1166" s="244" t="s">
        <v>40</v>
      </c>
    </row>
    <row r="1167" spans="1:6">
      <c r="A1167" s="413">
        <v>95</v>
      </c>
      <c r="B1167" s="36" t="s">
        <v>1265</v>
      </c>
      <c r="C1167" s="36" t="s">
        <v>1339</v>
      </c>
      <c r="D1167" s="244">
        <v>1</v>
      </c>
      <c r="E1167" s="244" t="s">
        <v>166</v>
      </c>
      <c r="F1167" s="244" t="s">
        <v>166</v>
      </c>
    </row>
    <row r="1168" spans="1:6">
      <c r="A1168" s="413">
        <v>95</v>
      </c>
      <c r="B1168" s="36" t="s">
        <v>1265</v>
      </c>
      <c r="C1168" s="36" t="s">
        <v>1340</v>
      </c>
      <c r="D1168" s="244">
        <v>1</v>
      </c>
      <c r="E1168" s="244" t="s">
        <v>172</v>
      </c>
      <c r="F1168" s="244" t="s">
        <v>172</v>
      </c>
    </row>
    <row r="1169" spans="1:6">
      <c r="A1169" s="413">
        <v>95</v>
      </c>
      <c r="B1169" s="36" t="s">
        <v>1265</v>
      </c>
      <c r="C1169" s="36" t="s">
        <v>1341</v>
      </c>
      <c r="D1169" s="244">
        <v>1</v>
      </c>
      <c r="E1169" s="244" t="s">
        <v>40</v>
      </c>
      <c r="F1169" s="244" t="s">
        <v>40</v>
      </c>
    </row>
    <row r="1170" spans="1:6">
      <c r="A1170" s="413">
        <v>95</v>
      </c>
      <c r="B1170" s="36" t="s">
        <v>1265</v>
      </c>
      <c r="C1170" s="36" t="s">
        <v>1342</v>
      </c>
      <c r="D1170" s="244">
        <v>1</v>
      </c>
      <c r="E1170" s="244" t="s">
        <v>40</v>
      </c>
      <c r="F1170" s="244" t="s">
        <v>40</v>
      </c>
    </row>
    <row r="1171" spans="1:6">
      <c r="A1171" s="413">
        <v>95</v>
      </c>
      <c r="B1171" s="36" t="s">
        <v>1265</v>
      </c>
      <c r="C1171" s="36" t="s">
        <v>1343</v>
      </c>
      <c r="D1171" s="244">
        <v>1</v>
      </c>
      <c r="E1171" s="244" t="s">
        <v>166</v>
      </c>
      <c r="F1171" s="244" t="s">
        <v>166</v>
      </c>
    </row>
    <row r="1172" spans="1:6">
      <c r="A1172" s="413">
        <v>95</v>
      </c>
      <c r="B1172" s="36" t="s">
        <v>1265</v>
      </c>
      <c r="C1172" s="36" t="s">
        <v>1344</v>
      </c>
      <c r="D1172" s="244">
        <v>1</v>
      </c>
      <c r="E1172" s="244" t="s">
        <v>40</v>
      </c>
      <c r="F1172" s="244" t="s">
        <v>40</v>
      </c>
    </row>
    <row r="1173" spans="1:6">
      <c r="A1173" s="413">
        <v>95</v>
      </c>
      <c r="B1173" s="36" t="s">
        <v>1265</v>
      </c>
      <c r="C1173" s="36" t="s">
        <v>1345</v>
      </c>
      <c r="D1173" s="244">
        <v>1</v>
      </c>
      <c r="E1173" s="244" t="s">
        <v>166</v>
      </c>
      <c r="F1173" s="244" t="s">
        <v>166</v>
      </c>
    </row>
    <row r="1174" spans="1:6">
      <c r="A1174" s="413">
        <v>95</v>
      </c>
      <c r="B1174" s="36" t="s">
        <v>1265</v>
      </c>
      <c r="C1174" s="36" t="s">
        <v>1346</v>
      </c>
      <c r="D1174" s="244">
        <v>2</v>
      </c>
      <c r="E1174" s="244" t="s">
        <v>166</v>
      </c>
      <c r="F1174" s="244" t="s">
        <v>166</v>
      </c>
    </row>
    <row r="1175" spans="1:6">
      <c r="A1175" s="413">
        <v>95</v>
      </c>
      <c r="B1175" s="36" t="s">
        <v>1265</v>
      </c>
      <c r="C1175" s="36" t="s">
        <v>1347</v>
      </c>
      <c r="D1175" s="244">
        <v>2</v>
      </c>
      <c r="E1175" s="244" t="s">
        <v>166</v>
      </c>
      <c r="F1175" s="244" t="s">
        <v>166</v>
      </c>
    </row>
    <row r="1176" spans="1:6">
      <c r="A1176" s="413">
        <v>95</v>
      </c>
      <c r="B1176" s="36" t="s">
        <v>1265</v>
      </c>
      <c r="C1176" s="36" t="s">
        <v>1348</v>
      </c>
      <c r="D1176" s="244">
        <v>2</v>
      </c>
      <c r="E1176" s="244" t="s">
        <v>166</v>
      </c>
      <c r="F1176" s="244" t="s">
        <v>166</v>
      </c>
    </row>
    <row r="1177" spans="1:6">
      <c r="A1177" s="413">
        <v>95</v>
      </c>
      <c r="B1177" s="36" t="s">
        <v>1265</v>
      </c>
      <c r="C1177" s="36" t="s">
        <v>1349</v>
      </c>
      <c r="D1177" s="244">
        <v>2</v>
      </c>
      <c r="E1177" s="244" t="s">
        <v>172</v>
      </c>
      <c r="F1177" s="244" t="s">
        <v>172</v>
      </c>
    </row>
    <row r="1178" spans="1:6">
      <c r="A1178" s="413">
        <v>95</v>
      </c>
      <c r="B1178" s="36" t="s">
        <v>1265</v>
      </c>
      <c r="C1178" s="36" t="s">
        <v>1350</v>
      </c>
      <c r="D1178" s="244">
        <v>1</v>
      </c>
      <c r="E1178" s="244" t="s">
        <v>40</v>
      </c>
      <c r="F1178" s="244" t="s">
        <v>40</v>
      </c>
    </row>
    <row r="1179" spans="1:6">
      <c r="A1179" s="413">
        <v>95</v>
      </c>
      <c r="B1179" s="36" t="s">
        <v>1265</v>
      </c>
      <c r="C1179" s="36" t="s">
        <v>1351</v>
      </c>
      <c r="D1179" s="244">
        <v>1</v>
      </c>
      <c r="E1179" s="244" t="s">
        <v>172</v>
      </c>
      <c r="F1179" s="244" t="s">
        <v>172</v>
      </c>
    </row>
    <row r="1180" spans="1:6">
      <c r="A1180" s="413">
        <v>95</v>
      </c>
      <c r="B1180" s="36" t="s">
        <v>1265</v>
      </c>
      <c r="C1180" s="36" t="s">
        <v>1352</v>
      </c>
      <c r="D1180" s="244">
        <v>1</v>
      </c>
      <c r="E1180" s="244" t="s">
        <v>166</v>
      </c>
      <c r="F1180" s="244" t="s">
        <v>166</v>
      </c>
    </row>
    <row r="1181" spans="1:6">
      <c r="A1181" s="413">
        <v>95</v>
      </c>
      <c r="B1181" s="36" t="s">
        <v>1265</v>
      </c>
      <c r="C1181" s="36" t="s">
        <v>1353</v>
      </c>
      <c r="D1181" s="244">
        <v>1</v>
      </c>
      <c r="E1181" s="244" t="s">
        <v>40</v>
      </c>
      <c r="F1181" s="244" t="s">
        <v>40</v>
      </c>
    </row>
    <row r="1182" spans="1:6">
      <c r="A1182" s="413">
        <v>95</v>
      </c>
      <c r="B1182" s="36" t="s">
        <v>1265</v>
      </c>
      <c r="C1182" s="36" t="s">
        <v>1354</v>
      </c>
      <c r="D1182" s="244">
        <v>1</v>
      </c>
      <c r="E1182" s="244" t="s">
        <v>172</v>
      </c>
      <c r="F1182" s="244" t="s">
        <v>166</v>
      </c>
    </row>
    <row r="1183" spans="1:6">
      <c r="A1183" s="413">
        <v>95</v>
      </c>
      <c r="B1183" s="36" t="s">
        <v>1265</v>
      </c>
      <c r="C1183" s="36" t="s">
        <v>1355</v>
      </c>
      <c r="D1183" s="244">
        <v>1</v>
      </c>
      <c r="E1183" s="244" t="s">
        <v>40</v>
      </c>
      <c r="F1183" s="244" t="s">
        <v>40</v>
      </c>
    </row>
    <row r="1184" spans="1:6">
      <c r="A1184" s="413">
        <v>95</v>
      </c>
      <c r="B1184" s="36" t="s">
        <v>1265</v>
      </c>
      <c r="C1184" s="36" t="s">
        <v>1356</v>
      </c>
      <c r="D1184" s="244">
        <v>1</v>
      </c>
      <c r="E1184" s="244" t="s">
        <v>172</v>
      </c>
      <c r="F1184" s="244" t="s">
        <v>172</v>
      </c>
    </row>
    <row r="1185" spans="1:6">
      <c r="A1185" s="413">
        <v>95</v>
      </c>
      <c r="B1185" s="36" t="s">
        <v>1265</v>
      </c>
      <c r="C1185" s="36" t="s">
        <v>1357</v>
      </c>
      <c r="D1185" s="244">
        <v>1</v>
      </c>
      <c r="E1185" s="244" t="s">
        <v>172</v>
      </c>
      <c r="F1185" s="244" t="s">
        <v>166</v>
      </c>
    </row>
    <row r="1186" spans="1:6">
      <c r="A1186" s="413">
        <v>95</v>
      </c>
      <c r="B1186" s="36" t="s">
        <v>1265</v>
      </c>
      <c r="C1186" s="36" t="s">
        <v>1358</v>
      </c>
      <c r="D1186" s="244">
        <v>1</v>
      </c>
      <c r="E1186" s="244" t="s">
        <v>172</v>
      </c>
      <c r="F1186" s="244" t="s">
        <v>172</v>
      </c>
    </row>
    <row r="1187" spans="1:6">
      <c r="A1187" s="413">
        <v>95</v>
      </c>
      <c r="B1187" s="36" t="s">
        <v>1265</v>
      </c>
      <c r="C1187" s="36" t="s">
        <v>1359</v>
      </c>
      <c r="D1187" s="244">
        <v>1</v>
      </c>
      <c r="E1187" s="244" t="s">
        <v>172</v>
      </c>
      <c r="F1187" s="244" t="s">
        <v>172</v>
      </c>
    </row>
    <row r="1188" spans="1:6">
      <c r="A1188" s="413">
        <v>95</v>
      </c>
      <c r="B1188" s="36" t="s">
        <v>1265</v>
      </c>
      <c r="C1188" s="36" t="s">
        <v>1360</v>
      </c>
      <c r="D1188" s="244">
        <v>1</v>
      </c>
      <c r="E1188" s="244" t="s">
        <v>172</v>
      </c>
      <c r="F1188" s="244" t="s">
        <v>172</v>
      </c>
    </row>
    <row r="1189" spans="1:6">
      <c r="A1189" s="413">
        <v>95</v>
      </c>
      <c r="B1189" s="36" t="s">
        <v>1265</v>
      </c>
      <c r="C1189" s="36" t="s">
        <v>1361</v>
      </c>
      <c r="D1189" s="244">
        <v>1</v>
      </c>
      <c r="E1189" s="244" t="s">
        <v>172</v>
      </c>
      <c r="F1189" s="244" t="s">
        <v>172</v>
      </c>
    </row>
    <row r="1190" spans="1:6">
      <c r="A1190" s="413">
        <v>95</v>
      </c>
      <c r="B1190" s="36" t="s">
        <v>1265</v>
      </c>
      <c r="C1190" s="36" t="s">
        <v>1362</v>
      </c>
      <c r="D1190" s="244">
        <v>1</v>
      </c>
      <c r="E1190" s="244" t="s">
        <v>172</v>
      </c>
      <c r="F1190" s="244" t="s">
        <v>172</v>
      </c>
    </row>
    <row r="1191" spans="1:6">
      <c r="A1191" s="413">
        <v>95</v>
      </c>
      <c r="B1191" s="36" t="s">
        <v>1265</v>
      </c>
      <c r="C1191" s="36" t="s">
        <v>1363</v>
      </c>
      <c r="D1191" s="244">
        <v>1</v>
      </c>
      <c r="E1191" s="244" t="s">
        <v>172</v>
      </c>
      <c r="F1191" s="244" t="s">
        <v>166</v>
      </c>
    </row>
    <row r="1192" spans="1:6">
      <c r="A1192" s="413">
        <v>95</v>
      </c>
      <c r="B1192" s="36" t="s">
        <v>1265</v>
      </c>
      <c r="C1192" s="36" t="s">
        <v>1364</v>
      </c>
      <c r="D1192" s="244">
        <v>1</v>
      </c>
      <c r="E1192" s="244" t="s">
        <v>172</v>
      </c>
      <c r="F1192" s="244" t="s">
        <v>166</v>
      </c>
    </row>
    <row r="1193" spans="1:6">
      <c r="A1193" s="413">
        <v>95</v>
      </c>
      <c r="B1193" s="36" t="s">
        <v>1265</v>
      </c>
      <c r="C1193" s="36" t="s">
        <v>1365</v>
      </c>
      <c r="D1193" s="244">
        <v>1</v>
      </c>
      <c r="E1193" s="244" t="s">
        <v>40</v>
      </c>
      <c r="F1193" s="244" t="s">
        <v>40</v>
      </c>
    </row>
    <row r="1194" spans="1:6">
      <c r="A1194" s="413">
        <v>95</v>
      </c>
      <c r="B1194" s="36" t="s">
        <v>1265</v>
      </c>
      <c r="C1194" s="36" t="s">
        <v>1366</v>
      </c>
      <c r="D1194" s="244">
        <v>1</v>
      </c>
      <c r="E1194" s="244" t="s">
        <v>172</v>
      </c>
      <c r="F1194" s="244" t="s">
        <v>166</v>
      </c>
    </row>
    <row r="1195" spans="1:6">
      <c r="A1195" s="413">
        <v>95</v>
      </c>
      <c r="B1195" s="36" t="s">
        <v>1265</v>
      </c>
      <c r="C1195" s="36" t="s">
        <v>1367</v>
      </c>
      <c r="D1195" s="244">
        <v>1</v>
      </c>
      <c r="E1195" s="244" t="s">
        <v>172</v>
      </c>
      <c r="F1195" s="244" t="s">
        <v>172</v>
      </c>
    </row>
    <row r="1196" spans="1:6">
      <c r="A1196" s="413">
        <v>95</v>
      </c>
      <c r="B1196" s="36" t="s">
        <v>1265</v>
      </c>
      <c r="C1196" s="36" t="s">
        <v>1368</v>
      </c>
      <c r="D1196" s="244">
        <v>1</v>
      </c>
      <c r="E1196" s="244" t="s">
        <v>166</v>
      </c>
      <c r="F1196" s="244" t="s">
        <v>166</v>
      </c>
    </row>
    <row r="1197" spans="1:6">
      <c r="A1197" s="413">
        <v>95</v>
      </c>
      <c r="B1197" s="36" t="s">
        <v>1265</v>
      </c>
      <c r="C1197" s="36" t="s">
        <v>1369</v>
      </c>
      <c r="D1197" s="244">
        <v>2</v>
      </c>
      <c r="E1197" s="244" t="s">
        <v>172</v>
      </c>
      <c r="F1197" s="244" t="s">
        <v>166</v>
      </c>
    </row>
    <row r="1198" spans="1:6">
      <c r="A1198" s="413">
        <v>95</v>
      </c>
      <c r="B1198" s="36" t="s">
        <v>1265</v>
      </c>
      <c r="C1198" s="36" t="s">
        <v>1370</v>
      </c>
      <c r="D1198" s="244">
        <v>1</v>
      </c>
      <c r="E1198" s="244" t="s">
        <v>40</v>
      </c>
      <c r="F1198" s="244" t="s">
        <v>40</v>
      </c>
    </row>
    <row r="1199" spans="1:6">
      <c r="A1199" s="413">
        <v>95</v>
      </c>
      <c r="B1199" s="36" t="s">
        <v>1265</v>
      </c>
      <c r="C1199" s="36" t="s">
        <v>1371</v>
      </c>
      <c r="D1199" s="244">
        <v>1</v>
      </c>
      <c r="E1199" s="244" t="s">
        <v>40</v>
      </c>
      <c r="F1199" s="244" t="s">
        <v>40</v>
      </c>
    </row>
    <row r="1200" spans="1:6">
      <c r="A1200" s="413">
        <v>95</v>
      </c>
      <c r="B1200" s="36" t="s">
        <v>1265</v>
      </c>
      <c r="C1200" s="36" t="s">
        <v>1372</v>
      </c>
      <c r="D1200" s="244">
        <v>1</v>
      </c>
      <c r="E1200" s="244" t="s">
        <v>40</v>
      </c>
      <c r="F1200" s="244" t="s">
        <v>40</v>
      </c>
    </row>
    <row r="1201" spans="1:6">
      <c r="A1201" s="413">
        <v>95</v>
      </c>
      <c r="B1201" s="36" t="s">
        <v>1265</v>
      </c>
      <c r="C1201" s="36" t="s">
        <v>1373</v>
      </c>
      <c r="D1201" s="244">
        <v>1</v>
      </c>
      <c r="E1201" s="244" t="s">
        <v>172</v>
      </c>
      <c r="F1201" s="244" t="s">
        <v>172</v>
      </c>
    </row>
    <row r="1202" spans="1:6">
      <c r="A1202" s="413">
        <v>95</v>
      </c>
      <c r="B1202" s="36" t="s">
        <v>1265</v>
      </c>
      <c r="C1202" s="36" t="s">
        <v>1374</v>
      </c>
      <c r="D1202" s="244">
        <v>1</v>
      </c>
      <c r="E1202" s="244" t="s">
        <v>172</v>
      </c>
      <c r="F1202" s="244" t="s">
        <v>172</v>
      </c>
    </row>
    <row r="1203" spans="1:6">
      <c r="A1203" s="413">
        <v>95</v>
      </c>
      <c r="B1203" s="36" t="s">
        <v>1265</v>
      </c>
      <c r="C1203" s="36" t="s">
        <v>1375</v>
      </c>
      <c r="D1203" s="244">
        <v>1</v>
      </c>
      <c r="E1203" s="244" t="s">
        <v>172</v>
      </c>
      <c r="F1203" s="244" t="s">
        <v>172</v>
      </c>
    </row>
    <row r="1204" spans="1:6">
      <c r="A1204" s="413">
        <v>95</v>
      </c>
      <c r="B1204" s="36" t="s">
        <v>1265</v>
      </c>
      <c r="C1204" s="36" t="s">
        <v>1376</v>
      </c>
      <c r="D1204" s="244">
        <v>1</v>
      </c>
      <c r="E1204" s="244" t="s">
        <v>40</v>
      </c>
      <c r="F1204" s="244" t="s">
        <v>40</v>
      </c>
    </row>
    <row r="1205" spans="1:6">
      <c r="A1205" s="413">
        <v>95</v>
      </c>
      <c r="B1205" s="36" t="s">
        <v>1265</v>
      </c>
      <c r="C1205" s="36" t="s">
        <v>1377</v>
      </c>
      <c r="D1205" s="244">
        <v>1</v>
      </c>
      <c r="E1205" s="244" t="s">
        <v>40</v>
      </c>
      <c r="F1205" s="244" t="s">
        <v>40</v>
      </c>
    </row>
    <row r="1206" spans="1:6">
      <c r="A1206" s="413">
        <v>95</v>
      </c>
      <c r="B1206" s="36" t="s">
        <v>1265</v>
      </c>
      <c r="C1206" s="36" t="s">
        <v>1378</v>
      </c>
      <c r="D1206" s="244">
        <v>1</v>
      </c>
      <c r="E1206" s="244" t="s">
        <v>40</v>
      </c>
      <c r="F1206" s="244" t="s">
        <v>40</v>
      </c>
    </row>
    <row r="1207" spans="1:6">
      <c r="A1207" s="413">
        <v>95</v>
      </c>
      <c r="B1207" s="36" t="s">
        <v>1265</v>
      </c>
      <c r="C1207" s="36" t="s">
        <v>1379</v>
      </c>
      <c r="D1207" s="244">
        <v>1</v>
      </c>
      <c r="E1207" s="244" t="s">
        <v>40</v>
      </c>
      <c r="F1207" s="244" t="s">
        <v>40</v>
      </c>
    </row>
    <row r="1208" spans="1:6">
      <c r="A1208" s="413">
        <v>95</v>
      </c>
      <c r="B1208" s="36" t="s">
        <v>1265</v>
      </c>
      <c r="C1208" s="36" t="s">
        <v>1380</v>
      </c>
      <c r="D1208" s="244">
        <v>2</v>
      </c>
      <c r="E1208" s="244" t="s">
        <v>166</v>
      </c>
      <c r="F1208" s="244" t="s">
        <v>166</v>
      </c>
    </row>
    <row r="1209" spans="1:6">
      <c r="A1209" s="413">
        <v>95</v>
      </c>
      <c r="B1209" s="36" t="s">
        <v>1265</v>
      </c>
      <c r="C1209" s="36" t="s">
        <v>1381</v>
      </c>
      <c r="D1209" s="244">
        <v>1</v>
      </c>
      <c r="E1209" s="244" t="s">
        <v>172</v>
      </c>
      <c r="F1209" s="244" t="s">
        <v>172</v>
      </c>
    </row>
    <row r="1210" spans="1:6">
      <c r="A1210" s="413">
        <v>95</v>
      </c>
      <c r="B1210" s="36" t="s">
        <v>1265</v>
      </c>
      <c r="C1210" s="36" t="s">
        <v>1382</v>
      </c>
      <c r="D1210" s="244">
        <v>1</v>
      </c>
      <c r="E1210" s="244" t="s">
        <v>40</v>
      </c>
      <c r="F1210" s="244" t="s">
        <v>40</v>
      </c>
    </row>
    <row r="1211" spans="1:6">
      <c r="A1211" s="413">
        <v>95</v>
      </c>
      <c r="B1211" s="36" t="s">
        <v>1265</v>
      </c>
      <c r="C1211" s="36" t="s">
        <v>1383</v>
      </c>
      <c r="D1211" s="244">
        <v>1</v>
      </c>
      <c r="E1211" s="244" t="s">
        <v>166</v>
      </c>
      <c r="F1211" s="244" t="s">
        <v>166</v>
      </c>
    </row>
    <row r="1212" spans="1:6">
      <c r="A1212" s="413">
        <v>95</v>
      </c>
      <c r="B1212" s="36" t="s">
        <v>1265</v>
      </c>
      <c r="C1212" s="36" t="s">
        <v>1384</v>
      </c>
      <c r="D1212" s="244">
        <v>1</v>
      </c>
      <c r="E1212" s="244" t="s">
        <v>172</v>
      </c>
      <c r="F1212" s="244" t="s">
        <v>172</v>
      </c>
    </row>
    <row r="1213" spans="1:6">
      <c r="A1213" s="413">
        <v>95</v>
      </c>
      <c r="B1213" s="36" t="s">
        <v>1265</v>
      </c>
      <c r="C1213" s="36" t="s">
        <v>1385</v>
      </c>
      <c r="D1213" s="244">
        <v>1</v>
      </c>
      <c r="E1213" s="244" t="s">
        <v>40</v>
      </c>
      <c r="F1213" s="244" t="s">
        <v>40</v>
      </c>
    </row>
    <row r="1214" spans="1:6">
      <c r="A1214" s="413">
        <v>95</v>
      </c>
      <c r="B1214" s="36" t="s">
        <v>1265</v>
      </c>
      <c r="C1214" s="36" t="s">
        <v>1386</v>
      </c>
      <c r="D1214" s="244">
        <v>2</v>
      </c>
      <c r="E1214" s="244" t="s">
        <v>166</v>
      </c>
      <c r="F1214" s="244" t="s">
        <v>166</v>
      </c>
    </row>
    <row r="1215" spans="1:6">
      <c r="A1215" s="413">
        <v>95</v>
      </c>
      <c r="B1215" s="36" t="s">
        <v>1265</v>
      </c>
      <c r="C1215" s="36" t="s">
        <v>1387</v>
      </c>
      <c r="D1215" s="244">
        <v>1</v>
      </c>
      <c r="E1215" s="244" t="s">
        <v>40</v>
      </c>
      <c r="F1215" s="244" t="s">
        <v>40</v>
      </c>
    </row>
    <row r="1216" spans="1:6">
      <c r="A1216" s="413">
        <v>95</v>
      </c>
      <c r="B1216" s="36" t="s">
        <v>1265</v>
      </c>
      <c r="C1216" s="36" t="s">
        <v>1388</v>
      </c>
      <c r="D1216" s="244">
        <v>1</v>
      </c>
      <c r="E1216" s="244" t="s">
        <v>172</v>
      </c>
      <c r="F1216" s="244" t="s">
        <v>172</v>
      </c>
    </row>
    <row r="1217" spans="1:6">
      <c r="A1217" s="413">
        <v>95</v>
      </c>
      <c r="B1217" s="36" t="s">
        <v>1265</v>
      </c>
      <c r="C1217" s="36" t="s">
        <v>1389</v>
      </c>
      <c r="D1217" s="244">
        <v>1</v>
      </c>
      <c r="E1217" s="244" t="s">
        <v>166</v>
      </c>
      <c r="F1217" s="244" t="s">
        <v>166</v>
      </c>
    </row>
    <row r="1218" spans="1:6">
      <c r="A1218" s="413">
        <v>95</v>
      </c>
      <c r="B1218" s="36" t="s">
        <v>1265</v>
      </c>
      <c r="C1218" s="36" t="s">
        <v>1390</v>
      </c>
      <c r="D1218" s="244">
        <v>1</v>
      </c>
      <c r="E1218" s="244" t="s">
        <v>166</v>
      </c>
      <c r="F1218" s="244" t="s">
        <v>166</v>
      </c>
    </row>
    <row r="1219" spans="1:6">
      <c r="A1219" s="413">
        <v>95</v>
      </c>
      <c r="B1219" s="36" t="s">
        <v>1265</v>
      </c>
      <c r="C1219" s="36" t="s">
        <v>1391</v>
      </c>
      <c r="D1219" s="244">
        <v>2</v>
      </c>
      <c r="E1219" s="244" t="s">
        <v>166</v>
      </c>
      <c r="F1219" s="244" t="s">
        <v>166</v>
      </c>
    </row>
    <row r="1220" spans="1:6">
      <c r="A1220" s="413">
        <v>95</v>
      </c>
      <c r="B1220" s="36" t="s">
        <v>1265</v>
      </c>
      <c r="C1220" s="36" t="s">
        <v>1392</v>
      </c>
      <c r="D1220" s="244">
        <v>1</v>
      </c>
      <c r="E1220" s="244" t="s">
        <v>40</v>
      </c>
      <c r="F1220" s="244" t="s">
        <v>40</v>
      </c>
    </row>
    <row r="1221" spans="1:6">
      <c r="A1221" s="413">
        <v>95</v>
      </c>
      <c r="B1221" s="36" t="s">
        <v>1265</v>
      </c>
      <c r="C1221" s="36" t="s">
        <v>1393</v>
      </c>
      <c r="D1221" s="244">
        <v>1</v>
      </c>
      <c r="E1221" s="244" t="s">
        <v>40</v>
      </c>
      <c r="F1221" s="244" t="s">
        <v>40</v>
      </c>
    </row>
    <row r="1222" spans="1:6">
      <c r="A1222" s="413">
        <v>95</v>
      </c>
      <c r="B1222" s="36" t="s">
        <v>1265</v>
      </c>
      <c r="C1222" s="36" t="s">
        <v>1394</v>
      </c>
      <c r="D1222" s="244">
        <v>1</v>
      </c>
      <c r="E1222" s="244" t="s">
        <v>172</v>
      </c>
      <c r="F1222" s="244" t="s">
        <v>166</v>
      </c>
    </row>
    <row r="1223" spans="1:6">
      <c r="A1223" s="413">
        <v>95</v>
      </c>
      <c r="B1223" s="36" t="s">
        <v>1265</v>
      </c>
      <c r="C1223" s="36" t="s">
        <v>1395</v>
      </c>
      <c r="D1223" s="244">
        <v>1</v>
      </c>
      <c r="E1223" s="244" t="s">
        <v>40</v>
      </c>
      <c r="F1223" s="244" t="s">
        <v>40</v>
      </c>
    </row>
    <row r="1224" spans="1:6">
      <c r="A1224" s="413">
        <v>95</v>
      </c>
      <c r="B1224" s="36" t="s">
        <v>1265</v>
      </c>
      <c r="C1224" s="36" t="s">
        <v>1396</v>
      </c>
      <c r="D1224" s="244">
        <v>1</v>
      </c>
      <c r="E1224" s="244" t="s">
        <v>40</v>
      </c>
      <c r="F1224" s="244" t="s">
        <v>40</v>
      </c>
    </row>
    <row r="1225" spans="1:6">
      <c r="A1225" s="413">
        <v>95</v>
      </c>
      <c r="B1225" s="36" t="s">
        <v>1265</v>
      </c>
      <c r="C1225" s="36" t="s">
        <v>1397</v>
      </c>
      <c r="D1225" s="244">
        <v>1</v>
      </c>
      <c r="E1225" s="244" t="s">
        <v>40</v>
      </c>
      <c r="F1225" s="244" t="s">
        <v>40</v>
      </c>
    </row>
    <row r="1226" spans="1:6">
      <c r="A1226" s="413">
        <v>95</v>
      </c>
      <c r="B1226" s="36" t="s">
        <v>1265</v>
      </c>
      <c r="C1226" s="36" t="s">
        <v>1398</v>
      </c>
      <c r="D1226" s="244">
        <v>1</v>
      </c>
      <c r="E1226" s="244" t="s">
        <v>40</v>
      </c>
      <c r="F1226" s="244" t="s">
        <v>40</v>
      </c>
    </row>
    <row r="1227" spans="1:6">
      <c r="A1227" s="413">
        <v>95</v>
      </c>
      <c r="B1227" s="36" t="s">
        <v>1265</v>
      </c>
      <c r="C1227" s="36" t="s">
        <v>1399</v>
      </c>
      <c r="D1227" s="244">
        <v>1</v>
      </c>
      <c r="E1227" s="244" t="s">
        <v>172</v>
      </c>
      <c r="F1227" s="244" t="s">
        <v>172</v>
      </c>
    </row>
    <row r="1228" spans="1:6">
      <c r="A1228" s="413">
        <v>95</v>
      </c>
      <c r="B1228" s="36" t="s">
        <v>1265</v>
      </c>
      <c r="C1228" s="36" t="s">
        <v>1400</v>
      </c>
      <c r="D1228" s="244">
        <v>1</v>
      </c>
      <c r="E1228" s="244" t="s">
        <v>172</v>
      </c>
      <c r="F1228" s="244" t="s">
        <v>166</v>
      </c>
    </row>
    <row r="1229" spans="1:6">
      <c r="A1229" s="413">
        <v>95</v>
      </c>
      <c r="B1229" s="36" t="s">
        <v>1265</v>
      </c>
      <c r="C1229" s="36" t="s">
        <v>1401</v>
      </c>
      <c r="D1229" s="244">
        <v>1</v>
      </c>
      <c r="E1229" s="244" t="s">
        <v>40</v>
      </c>
      <c r="F1229" s="244" t="s">
        <v>40</v>
      </c>
    </row>
    <row r="1230" spans="1:6">
      <c r="A1230" s="413">
        <v>95</v>
      </c>
      <c r="B1230" s="36" t="s">
        <v>1265</v>
      </c>
      <c r="C1230" s="36" t="s">
        <v>1402</v>
      </c>
      <c r="D1230" s="244">
        <v>1</v>
      </c>
      <c r="E1230" s="244" t="s">
        <v>172</v>
      </c>
      <c r="F1230" s="244" t="s">
        <v>172</v>
      </c>
    </row>
    <row r="1231" spans="1:6">
      <c r="A1231" s="413">
        <v>95</v>
      </c>
      <c r="B1231" s="36" t="s">
        <v>1265</v>
      </c>
      <c r="C1231" s="36" t="s">
        <v>1403</v>
      </c>
      <c r="D1231" s="244">
        <v>1</v>
      </c>
      <c r="E1231" s="244" t="s">
        <v>172</v>
      </c>
      <c r="F1231" s="244" t="s">
        <v>172</v>
      </c>
    </row>
    <row r="1232" spans="1:6">
      <c r="A1232" s="413">
        <v>95</v>
      </c>
      <c r="B1232" s="36" t="s">
        <v>1265</v>
      </c>
      <c r="C1232" s="36" t="s">
        <v>1404</v>
      </c>
      <c r="D1232" s="244">
        <v>1</v>
      </c>
      <c r="E1232" s="244" t="s">
        <v>40</v>
      </c>
      <c r="F1232" s="244" t="s">
        <v>40</v>
      </c>
    </row>
    <row r="1233" spans="1:6">
      <c r="A1233" s="413">
        <v>95</v>
      </c>
      <c r="B1233" s="36" t="s">
        <v>1265</v>
      </c>
      <c r="C1233" s="36" t="s">
        <v>1405</v>
      </c>
      <c r="D1233" s="244">
        <v>2</v>
      </c>
      <c r="E1233" s="244" t="s">
        <v>166</v>
      </c>
      <c r="F1233" s="244" t="s">
        <v>166</v>
      </c>
    </row>
    <row r="1234" spans="1:6">
      <c r="A1234" s="413">
        <v>95</v>
      </c>
      <c r="B1234" s="36" t="s">
        <v>1265</v>
      </c>
      <c r="C1234" s="36" t="s">
        <v>1406</v>
      </c>
      <c r="D1234" s="244">
        <v>1</v>
      </c>
      <c r="E1234" s="244" t="s">
        <v>40</v>
      </c>
      <c r="F1234" s="244" t="s">
        <v>40</v>
      </c>
    </row>
    <row r="1235" spans="1:6">
      <c r="A1235" s="413">
        <v>95</v>
      </c>
      <c r="B1235" s="36" t="s">
        <v>1265</v>
      </c>
      <c r="C1235" s="36" t="s">
        <v>1407</v>
      </c>
      <c r="D1235" s="244">
        <v>2</v>
      </c>
      <c r="E1235" s="244" t="s">
        <v>40</v>
      </c>
      <c r="F1235" s="244" t="s">
        <v>40</v>
      </c>
    </row>
    <row r="1236" spans="1:6">
      <c r="A1236" s="413">
        <v>95</v>
      </c>
      <c r="B1236" s="36" t="s">
        <v>1265</v>
      </c>
      <c r="C1236" s="36" t="s">
        <v>1408</v>
      </c>
      <c r="D1236" s="244">
        <v>1</v>
      </c>
      <c r="E1236" s="244" t="s">
        <v>172</v>
      </c>
      <c r="F1236" s="244" t="s">
        <v>172</v>
      </c>
    </row>
    <row r="1237" spans="1:6">
      <c r="A1237" s="413">
        <v>95</v>
      </c>
      <c r="B1237" s="36" t="s">
        <v>1265</v>
      </c>
      <c r="C1237" s="36" t="s">
        <v>1409</v>
      </c>
      <c r="D1237" s="244">
        <v>1</v>
      </c>
      <c r="E1237" s="244" t="s">
        <v>40</v>
      </c>
      <c r="F1237" s="244" t="s">
        <v>40</v>
      </c>
    </row>
    <row r="1238" spans="1:6">
      <c r="A1238" s="413">
        <v>95</v>
      </c>
      <c r="B1238" s="36" t="s">
        <v>1265</v>
      </c>
      <c r="C1238" s="36" t="s">
        <v>1410</v>
      </c>
      <c r="D1238" s="244">
        <v>2</v>
      </c>
      <c r="E1238" s="244" t="s">
        <v>166</v>
      </c>
      <c r="F1238" s="244" t="s">
        <v>166</v>
      </c>
    </row>
    <row r="1239" spans="1:6">
      <c r="A1239" s="413">
        <v>95</v>
      </c>
      <c r="B1239" s="36" t="s">
        <v>1265</v>
      </c>
      <c r="C1239" s="36" t="s">
        <v>1411</v>
      </c>
      <c r="D1239" s="244">
        <v>1</v>
      </c>
      <c r="E1239" s="244" t="s">
        <v>172</v>
      </c>
      <c r="F1239" s="244" t="s">
        <v>172</v>
      </c>
    </row>
    <row r="1240" spans="1:6">
      <c r="A1240" s="413">
        <v>95</v>
      </c>
      <c r="B1240" s="36" t="s">
        <v>1265</v>
      </c>
      <c r="C1240" s="36" t="s">
        <v>1412</v>
      </c>
      <c r="D1240" s="244">
        <v>1</v>
      </c>
      <c r="E1240" s="244" t="s">
        <v>166</v>
      </c>
      <c r="F1240" s="244" t="s">
        <v>166</v>
      </c>
    </row>
    <row r="1241" spans="1:6">
      <c r="A1241" s="413">
        <v>95</v>
      </c>
      <c r="B1241" s="36" t="s">
        <v>1265</v>
      </c>
      <c r="C1241" s="36" t="s">
        <v>1413</v>
      </c>
      <c r="D1241" s="244">
        <v>1</v>
      </c>
      <c r="E1241" s="244" t="s">
        <v>40</v>
      </c>
      <c r="F1241" s="244" t="s">
        <v>40</v>
      </c>
    </row>
    <row r="1242" spans="1:6">
      <c r="A1242" s="413">
        <v>95</v>
      </c>
      <c r="B1242" s="36" t="s">
        <v>1265</v>
      </c>
      <c r="C1242" s="36" t="s">
        <v>1414</v>
      </c>
      <c r="D1242" s="244">
        <v>1</v>
      </c>
      <c r="E1242" s="244" t="s">
        <v>40</v>
      </c>
      <c r="F1242" s="244" t="s">
        <v>40</v>
      </c>
    </row>
    <row r="1243" spans="1:6">
      <c r="A1243" s="413">
        <v>95</v>
      </c>
      <c r="B1243" s="36" t="s">
        <v>1265</v>
      </c>
      <c r="C1243" s="36" t="s">
        <v>1415</v>
      </c>
      <c r="D1243" s="244">
        <v>1</v>
      </c>
      <c r="E1243" s="244" t="s">
        <v>172</v>
      </c>
      <c r="F1243" s="244" t="s">
        <v>166</v>
      </c>
    </row>
    <row r="1244" spans="1:6">
      <c r="A1244" s="413">
        <v>95</v>
      </c>
      <c r="B1244" s="36" t="s">
        <v>1265</v>
      </c>
      <c r="C1244" s="36" t="s">
        <v>1416</v>
      </c>
      <c r="D1244" s="244">
        <v>1</v>
      </c>
      <c r="E1244" s="244" t="s">
        <v>40</v>
      </c>
      <c r="F1244" s="244" t="s">
        <v>40</v>
      </c>
    </row>
    <row r="1245" spans="1:6">
      <c r="A1245" s="413">
        <v>95</v>
      </c>
      <c r="B1245" s="36" t="s">
        <v>1265</v>
      </c>
      <c r="C1245" s="36" t="s">
        <v>1417</v>
      </c>
      <c r="D1245" s="244">
        <v>1</v>
      </c>
      <c r="E1245" s="244" t="s">
        <v>40</v>
      </c>
      <c r="F1245" s="244" t="s">
        <v>40</v>
      </c>
    </row>
    <row r="1246" spans="1:6">
      <c r="A1246" s="413">
        <v>95</v>
      </c>
      <c r="B1246" s="36" t="s">
        <v>1265</v>
      </c>
      <c r="C1246" s="36" t="s">
        <v>1418</v>
      </c>
      <c r="D1246" s="244">
        <v>1</v>
      </c>
      <c r="E1246" s="244" t="s">
        <v>172</v>
      </c>
      <c r="F1246" s="244" t="s">
        <v>172</v>
      </c>
    </row>
    <row r="1247" spans="1:6">
      <c r="A1247" s="413">
        <v>95</v>
      </c>
      <c r="B1247" s="36" t="s">
        <v>1265</v>
      </c>
      <c r="C1247" s="36" t="s">
        <v>1419</v>
      </c>
      <c r="D1247" s="244">
        <v>1</v>
      </c>
      <c r="E1247" s="244" t="s">
        <v>40</v>
      </c>
      <c r="F1247" s="244" t="s">
        <v>40</v>
      </c>
    </row>
    <row r="1248" spans="1:6">
      <c r="A1248" s="413">
        <v>95</v>
      </c>
      <c r="B1248" s="36" t="s">
        <v>1265</v>
      </c>
      <c r="C1248" s="36" t="s">
        <v>1420</v>
      </c>
      <c r="D1248" s="244">
        <v>1</v>
      </c>
      <c r="E1248" s="244" t="s">
        <v>172</v>
      </c>
      <c r="F1248" s="244" t="s">
        <v>166</v>
      </c>
    </row>
    <row r="1249" spans="1:6">
      <c r="A1249" s="413">
        <v>95</v>
      </c>
      <c r="B1249" s="36" t="s">
        <v>1265</v>
      </c>
      <c r="C1249" s="36" t="s">
        <v>1421</v>
      </c>
      <c r="D1249" s="244">
        <v>1</v>
      </c>
      <c r="E1249" s="244" t="s">
        <v>40</v>
      </c>
      <c r="F1249" s="244" t="s">
        <v>40</v>
      </c>
    </row>
    <row r="1250" spans="1:6">
      <c r="A1250" s="413">
        <v>95</v>
      </c>
      <c r="B1250" s="36" t="s">
        <v>1265</v>
      </c>
      <c r="C1250" s="36" t="s">
        <v>1422</v>
      </c>
      <c r="D1250" s="244">
        <v>1</v>
      </c>
      <c r="E1250" s="244" t="s">
        <v>172</v>
      </c>
      <c r="F1250" s="244" t="s">
        <v>172</v>
      </c>
    </row>
    <row r="1251" spans="1:6">
      <c r="A1251" s="413">
        <v>95</v>
      </c>
      <c r="B1251" s="36" t="s">
        <v>1265</v>
      </c>
      <c r="C1251" s="36" t="s">
        <v>1423</v>
      </c>
      <c r="D1251" s="244">
        <v>1</v>
      </c>
      <c r="E1251" s="244" t="s">
        <v>172</v>
      </c>
      <c r="F1251" s="244" t="s">
        <v>172</v>
      </c>
    </row>
    <row r="1252" spans="1:6">
      <c r="A1252" s="413">
        <v>95</v>
      </c>
      <c r="B1252" s="36" t="s">
        <v>1265</v>
      </c>
      <c r="C1252" s="36" t="s">
        <v>1424</v>
      </c>
      <c r="D1252" s="244">
        <v>1</v>
      </c>
      <c r="E1252" s="244" t="s">
        <v>40</v>
      </c>
      <c r="F1252" s="244" t="s">
        <v>40</v>
      </c>
    </row>
    <row r="1253" spans="1:6">
      <c r="A1253" s="413">
        <v>95</v>
      </c>
      <c r="B1253" s="36" t="s">
        <v>1265</v>
      </c>
      <c r="C1253" s="36" t="s">
        <v>1425</v>
      </c>
      <c r="D1253" s="244">
        <v>1</v>
      </c>
      <c r="E1253" s="244" t="s">
        <v>172</v>
      </c>
      <c r="F1253" s="244" t="s">
        <v>172</v>
      </c>
    </row>
    <row r="1254" spans="1:6">
      <c r="A1254" s="413">
        <v>95</v>
      </c>
      <c r="B1254" s="36" t="s">
        <v>1265</v>
      </c>
      <c r="C1254" s="36" t="s">
        <v>1426</v>
      </c>
      <c r="D1254" s="244">
        <v>1</v>
      </c>
      <c r="E1254" s="244" t="s">
        <v>40</v>
      </c>
      <c r="F1254" s="244" t="s">
        <v>40</v>
      </c>
    </row>
    <row r="1255" spans="1:6">
      <c r="A1255" s="413">
        <v>95</v>
      </c>
      <c r="B1255" s="36" t="s">
        <v>1265</v>
      </c>
      <c r="C1255" s="36" t="s">
        <v>1427</v>
      </c>
      <c r="D1255" s="244">
        <v>1</v>
      </c>
      <c r="E1255" s="244" t="s">
        <v>172</v>
      </c>
      <c r="F1255" s="244" t="s">
        <v>166</v>
      </c>
    </row>
    <row r="1256" spans="1:6">
      <c r="A1256" s="413">
        <v>95</v>
      </c>
      <c r="B1256" s="36" t="s">
        <v>1265</v>
      </c>
      <c r="C1256" s="36" t="s">
        <v>1428</v>
      </c>
      <c r="D1256" s="244">
        <v>2</v>
      </c>
      <c r="E1256" s="244" t="s">
        <v>172</v>
      </c>
      <c r="F1256" s="244" t="s">
        <v>166</v>
      </c>
    </row>
    <row r="1257" spans="1:6">
      <c r="A1257" s="413">
        <v>95</v>
      </c>
      <c r="B1257" s="36" t="s">
        <v>1265</v>
      </c>
      <c r="C1257" s="36" t="s">
        <v>1429</v>
      </c>
      <c r="D1257" s="244">
        <v>1</v>
      </c>
      <c r="E1257" s="244" t="s">
        <v>40</v>
      </c>
      <c r="F1257" s="244" t="s">
        <v>40</v>
      </c>
    </row>
    <row r="1258" spans="1:6">
      <c r="A1258" s="413">
        <v>95</v>
      </c>
      <c r="B1258" s="36" t="s">
        <v>1265</v>
      </c>
      <c r="C1258" s="36" t="s">
        <v>1430</v>
      </c>
      <c r="D1258" s="244">
        <v>1</v>
      </c>
      <c r="E1258" s="244" t="s">
        <v>172</v>
      </c>
      <c r="F1258" s="244" t="s">
        <v>166</v>
      </c>
    </row>
    <row r="1259" spans="1:6">
      <c r="A1259" s="413">
        <v>95</v>
      </c>
      <c r="B1259" s="36" t="s">
        <v>1265</v>
      </c>
      <c r="C1259" s="36" t="s">
        <v>1431</v>
      </c>
      <c r="D1259" s="244">
        <v>1</v>
      </c>
      <c r="E1259" s="244" t="s">
        <v>172</v>
      </c>
      <c r="F1259" s="244" t="s">
        <v>172</v>
      </c>
    </row>
    <row r="1260" spans="1:6">
      <c r="A1260" s="413">
        <v>95</v>
      </c>
      <c r="B1260" s="36" t="s">
        <v>1265</v>
      </c>
      <c r="C1260" s="36" t="s">
        <v>1432</v>
      </c>
      <c r="D1260" s="244">
        <v>1</v>
      </c>
      <c r="E1260" s="244" t="s">
        <v>40</v>
      </c>
      <c r="F1260" s="244" t="s">
        <v>40</v>
      </c>
    </row>
    <row r="1261" spans="1:6">
      <c r="A1261" s="413">
        <v>95</v>
      </c>
      <c r="B1261" s="36" t="s">
        <v>1265</v>
      </c>
      <c r="C1261" s="36" t="s">
        <v>1433</v>
      </c>
      <c r="D1261" s="244">
        <v>1</v>
      </c>
      <c r="E1261" s="244" t="s">
        <v>40</v>
      </c>
      <c r="F1261" s="244" t="s">
        <v>40</v>
      </c>
    </row>
    <row r="1262" spans="1:6">
      <c r="A1262" s="413">
        <v>95</v>
      </c>
      <c r="B1262" s="36" t="s">
        <v>1265</v>
      </c>
      <c r="C1262" s="36" t="s">
        <v>1434</v>
      </c>
      <c r="D1262" s="244">
        <v>1</v>
      </c>
      <c r="E1262" s="244" t="s">
        <v>40</v>
      </c>
      <c r="F1262" s="244" t="s">
        <v>40</v>
      </c>
    </row>
    <row r="1263" spans="1:6">
      <c r="A1263" s="413">
        <v>95</v>
      </c>
      <c r="B1263" s="36" t="s">
        <v>1265</v>
      </c>
      <c r="C1263" s="36" t="s">
        <v>1435</v>
      </c>
      <c r="D1263" s="244">
        <v>1</v>
      </c>
      <c r="E1263" s="244" t="s">
        <v>172</v>
      </c>
      <c r="F1263" s="244" t="s">
        <v>172</v>
      </c>
    </row>
    <row r="1264" spans="1:6">
      <c r="A1264" s="413">
        <v>95</v>
      </c>
      <c r="B1264" s="36" t="s">
        <v>1265</v>
      </c>
      <c r="C1264" s="36" t="s">
        <v>1436</v>
      </c>
      <c r="D1264" s="244">
        <v>1</v>
      </c>
      <c r="E1264" s="244" t="s">
        <v>172</v>
      </c>
      <c r="F1264" s="244" t="s">
        <v>172</v>
      </c>
    </row>
    <row r="1265" spans="1:6">
      <c r="A1265" s="413">
        <v>95</v>
      </c>
      <c r="B1265" s="36" t="s">
        <v>1265</v>
      </c>
      <c r="C1265" s="36" t="s">
        <v>1437</v>
      </c>
      <c r="D1265" s="244">
        <v>1</v>
      </c>
      <c r="E1265" s="244" t="s">
        <v>172</v>
      </c>
      <c r="F1265" s="244" t="s">
        <v>172</v>
      </c>
    </row>
    <row r="1266" spans="1:6">
      <c r="A1266" s="413">
        <v>95</v>
      </c>
      <c r="B1266" s="36" t="s">
        <v>1265</v>
      </c>
      <c r="C1266" s="36" t="s">
        <v>1438</v>
      </c>
      <c r="D1266" s="244">
        <v>1</v>
      </c>
      <c r="E1266" s="244" t="s">
        <v>172</v>
      </c>
      <c r="F1266" s="244" t="s">
        <v>172</v>
      </c>
    </row>
    <row r="1267" spans="1:6">
      <c r="A1267" s="413">
        <v>95</v>
      </c>
      <c r="B1267" s="36" t="s">
        <v>1265</v>
      </c>
      <c r="C1267" s="36" t="s">
        <v>1439</v>
      </c>
      <c r="D1267" s="244">
        <v>1</v>
      </c>
      <c r="E1267" s="244" t="s">
        <v>172</v>
      </c>
      <c r="F1267" s="244" t="s">
        <v>166</v>
      </c>
    </row>
    <row r="1268" spans="1:6">
      <c r="A1268" s="413">
        <v>95</v>
      </c>
      <c r="B1268" s="36" t="s">
        <v>1265</v>
      </c>
      <c r="C1268" s="36" t="s">
        <v>1440</v>
      </c>
      <c r="D1268" s="244">
        <v>1</v>
      </c>
      <c r="E1268" s="244" t="s">
        <v>172</v>
      </c>
      <c r="F1268" s="244" t="s">
        <v>166</v>
      </c>
    </row>
    <row r="1269" spans="1:6">
      <c r="A1269" s="413">
        <v>95</v>
      </c>
      <c r="B1269" s="36" t="s">
        <v>1265</v>
      </c>
      <c r="C1269" s="36" t="s">
        <v>1441</v>
      </c>
      <c r="D1269" s="244">
        <v>1</v>
      </c>
      <c r="E1269" s="244" t="s">
        <v>172</v>
      </c>
      <c r="F1269" s="244" t="s">
        <v>172</v>
      </c>
    </row>
    <row r="1270" spans="1:6">
      <c r="A1270" s="413">
        <v>95</v>
      </c>
      <c r="B1270" s="36" t="s">
        <v>1265</v>
      </c>
      <c r="C1270" s="36" t="s">
        <v>1442</v>
      </c>
      <c r="D1270" s="244">
        <v>2</v>
      </c>
      <c r="E1270" s="244" t="s">
        <v>166</v>
      </c>
      <c r="F1270" s="244" t="s">
        <v>166</v>
      </c>
    </row>
    <row r="1271" spans="1:6">
      <c r="A1271" s="413">
        <v>95</v>
      </c>
      <c r="B1271" s="36" t="s">
        <v>1265</v>
      </c>
      <c r="C1271" s="36" t="s">
        <v>1443</v>
      </c>
      <c r="D1271" s="244">
        <v>1</v>
      </c>
      <c r="E1271" s="244" t="s">
        <v>40</v>
      </c>
      <c r="F1271" s="244" t="s">
        <v>40</v>
      </c>
    </row>
    <row r="1272" spans="1:6">
      <c r="A1272" s="413">
        <v>95</v>
      </c>
      <c r="B1272" s="36" t="s">
        <v>1265</v>
      </c>
      <c r="C1272" s="36" t="s">
        <v>1444</v>
      </c>
      <c r="D1272" s="244">
        <v>1</v>
      </c>
      <c r="E1272" s="244" t="s">
        <v>40</v>
      </c>
      <c r="F1272" s="244" t="s">
        <v>40</v>
      </c>
    </row>
    <row r="1273" spans="1:6">
      <c r="A1273" s="413">
        <v>95</v>
      </c>
      <c r="B1273" s="36" t="s">
        <v>1265</v>
      </c>
      <c r="C1273" s="36" t="s">
        <v>1445</v>
      </c>
      <c r="D1273" s="244">
        <v>1</v>
      </c>
      <c r="E1273" s="244" t="s">
        <v>172</v>
      </c>
      <c r="F1273" s="244" t="s">
        <v>166</v>
      </c>
    </row>
    <row r="1274" spans="1:6">
      <c r="A1274" s="413">
        <v>95</v>
      </c>
      <c r="B1274" s="36" t="s">
        <v>1265</v>
      </c>
      <c r="C1274" s="36" t="s">
        <v>1446</v>
      </c>
      <c r="D1274" s="244">
        <v>1</v>
      </c>
      <c r="E1274" s="244" t="s">
        <v>166</v>
      </c>
      <c r="F1274" s="244" t="s">
        <v>166</v>
      </c>
    </row>
  </sheetData>
  <sheetProtection formatCells="0" formatColumns="0" formatRows="0" sort="0" autoFilter="0" pivotTables="0"/>
  <autoFilter ref="A3:F3" xr:uid="{EED06DA6-52BB-45AD-9CAE-1A97AC87546E}"/>
  <mergeCells count="45">
    <mergeCell ref="AA26:AE26"/>
    <mergeCell ref="AA27:AE27"/>
    <mergeCell ref="AA28:AA29"/>
    <mergeCell ref="AB28:AB29"/>
    <mergeCell ref="AC28:AE28"/>
    <mergeCell ref="J4:L4"/>
    <mergeCell ref="J15:L15"/>
    <mergeCell ref="H3:L3"/>
    <mergeCell ref="U26:Y26"/>
    <mergeCell ref="I27:M27"/>
    <mergeCell ref="O27:S27"/>
    <mergeCell ref="U27:Y27"/>
    <mergeCell ref="Q28:S28"/>
    <mergeCell ref="U28:U29"/>
    <mergeCell ref="V28:V29"/>
    <mergeCell ref="W28:Y28"/>
    <mergeCell ref="I26:M26"/>
    <mergeCell ref="O26:S26"/>
    <mergeCell ref="I28:I29"/>
    <mergeCell ref="J28:J29"/>
    <mergeCell ref="K28:M28"/>
    <mergeCell ref="O28:O29"/>
    <mergeCell ref="P28:P29"/>
    <mergeCell ref="J105:L105"/>
    <mergeCell ref="J106:L106"/>
    <mergeCell ref="J107:L107"/>
    <mergeCell ref="J116:L116"/>
    <mergeCell ref="J117:L117"/>
    <mergeCell ref="P131:S131"/>
    <mergeCell ref="T131:X131"/>
    <mergeCell ref="J118:L118"/>
    <mergeCell ref="J127:L127"/>
    <mergeCell ref="J128:L128"/>
    <mergeCell ref="J129:L129"/>
    <mergeCell ref="L131:O131"/>
    <mergeCell ref="AG26:AK26"/>
    <mergeCell ref="AG27:AK27"/>
    <mergeCell ref="AG28:AG29"/>
    <mergeCell ref="AH28:AH29"/>
    <mergeCell ref="AI28:AK28"/>
    <mergeCell ref="AM26:AQ26"/>
    <mergeCell ref="AM27:AQ27"/>
    <mergeCell ref="AM28:AM29"/>
    <mergeCell ref="AN28:AN29"/>
    <mergeCell ref="AO28:AQ28"/>
  </mergeCells>
  <pageMargins left="0.7" right="0.7" top="0.75" bottom="0.75" header="0.51180555555555496" footer="0.51180555555555496"/>
  <pageSetup paperSize="9" scale="31" firstPageNumber="0"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03D9-048D-49D4-A84F-B3366B0B5D5C}">
  <dimension ref="A1:AO223"/>
  <sheetViews>
    <sheetView topLeftCell="A13" zoomScale="70" zoomScaleNormal="70" workbookViewId="0">
      <selection activeCell="N2" sqref="N2"/>
    </sheetView>
  </sheetViews>
  <sheetFormatPr baseColWidth="10" defaultColWidth="11.42578125" defaultRowHeight="15"/>
  <cols>
    <col min="1" max="13" width="11.42578125" style="361"/>
    <col min="14" max="14" width="13.5703125" style="361" customWidth="1"/>
    <col min="15" max="16384" width="11.42578125" style="361"/>
  </cols>
  <sheetData>
    <row r="1" spans="1:41" ht="25.5" customHeight="1">
      <c r="A1" s="561" t="s">
        <v>1597</v>
      </c>
      <c r="B1" s="562"/>
      <c r="C1" s="562"/>
      <c r="D1" s="562"/>
      <c r="E1" s="562"/>
      <c r="F1" s="562"/>
      <c r="G1" s="562"/>
      <c r="H1" s="562"/>
      <c r="I1" s="562"/>
      <c r="J1" s="562"/>
      <c r="K1" s="562"/>
      <c r="L1" s="562"/>
      <c r="M1" s="563"/>
    </row>
    <row r="2" spans="1:41" ht="36" customHeight="1" thickBot="1">
      <c r="A2" s="564" t="s">
        <v>1598</v>
      </c>
      <c r="B2" s="565"/>
      <c r="C2" s="565"/>
      <c r="D2" s="565"/>
      <c r="E2" s="565"/>
      <c r="F2" s="565"/>
      <c r="G2" s="565"/>
      <c r="H2" s="565"/>
      <c r="I2" s="565"/>
      <c r="J2" s="565"/>
      <c r="K2" s="565"/>
      <c r="L2" s="565"/>
      <c r="M2" s="566"/>
    </row>
    <row r="3" spans="1:41" ht="15.75" thickBot="1"/>
    <row r="4" spans="1:41" ht="27" customHeight="1">
      <c r="A4" s="553" t="s">
        <v>1599</v>
      </c>
      <c r="B4" s="554"/>
      <c r="C4" s="554"/>
      <c r="D4" s="554"/>
      <c r="E4" s="554"/>
      <c r="F4" s="554"/>
      <c r="G4" s="554"/>
      <c r="H4" s="554"/>
      <c r="I4" s="554"/>
      <c r="J4" s="554"/>
      <c r="K4" s="554"/>
      <c r="L4" s="554"/>
      <c r="M4" s="555"/>
      <c r="N4" s="559" t="s">
        <v>1600</v>
      </c>
      <c r="O4" s="553" t="s">
        <v>1601</v>
      </c>
      <c r="P4" s="554"/>
      <c r="Q4" s="554"/>
      <c r="R4" s="554"/>
      <c r="S4" s="554"/>
      <c r="T4" s="554"/>
      <c r="U4" s="554"/>
      <c r="V4" s="554"/>
      <c r="W4" s="554"/>
      <c r="X4" s="554"/>
      <c r="Y4" s="554"/>
      <c r="Z4" s="554"/>
      <c r="AA4" s="555"/>
      <c r="AB4" s="559" t="s">
        <v>1600</v>
      </c>
      <c r="AC4" s="553" t="s">
        <v>1602</v>
      </c>
      <c r="AD4" s="554"/>
      <c r="AE4" s="554"/>
      <c r="AF4" s="554"/>
      <c r="AG4" s="554"/>
      <c r="AH4" s="554"/>
      <c r="AI4" s="554"/>
      <c r="AJ4" s="554"/>
      <c r="AK4" s="554"/>
      <c r="AL4" s="554"/>
      <c r="AM4" s="554"/>
      <c r="AN4" s="554"/>
      <c r="AO4" s="555"/>
    </row>
    <row r="5" spans="1:41" ht="27" customHeight="1" thickBot="1">
      <c r="A5" s="556" t="s">
        <v>1603</v>
      </c>
      <c r="B5" s="557"/>
      <c r="C5" s="557"/>
      <c r="D5" s="557"/>
      <c r="E5" s="557"/>
      <c r="F5" s="557"/>
      <c r="G5" s="557"/>
      <c r="H5" s="557"/>
      <c r="I5" s="557"/>
      <c r="J5" s="557"/>
      <c r="K5" s="557"/>
      <c r="L5" s="557"/>
      <c r="M5" s="558"/>
      <c r="N5" s="560"/>
      <c r="O5" s="556" t="s">
        <v>1604</v>
      </c>
      <c r="P5" s="557"/>
      <c r="Q5" s="557"/>
      <c r="R5" s="557"/>
      <c r="S5" s="557"/>
      <c r="T5" s="557"/>
      <c r="U5" s="557"/>
      <c r="V5" s="557"/>
      <c r="W5" s="557"/>
      <c r="X5" s="557"/>
      <c r="Y5" s="557"/>
      <c r="Z5" s="557"/>
      <c r="AA5" s="558"/>
      <c r="AB5" s="560"/>
      <c r="AC5" s="556" t="s">
        <v>1605</v>
      </c>
      <c r="AD5" s="557"/>
      <c r="AE5" s="557"/>
      <c r="AF5" s="557"/>
      <c r="AG5" s="557"/>
      <c r="AH5" s="557"/>
      <c r="AI5" s="557"/>
      <c r="AJ5" s="557"/>
      <c r="AK5" s="557"/>
      <c r="AL5" s="557"/>
      <c r="AM5" s="557"/>
      <c r="AN5" s="557"/>
      <c r="AO5" s="558"/>
    </row>
    <row r="6" spans="1:41">
      <c r="A6" s="362"/>
      <c r="B6" s="363"/>
      <c r="C6" s="363"/>
      <c r="D6" s="363"/>
      <c r="E6" s="363"/>
      <c r="F6" s="363"/>
      <c r="G6" s="363"/>
      <c r="H6" s="363"/>
      <c r="I6" s="363"/>
      <c r="J6" s="363"/>
      <c r="K6" s="363"/>
      <c r="L6" s="363"/>
      <c r="M6" s="364"/>
      <c r="O6" s="362"/>
      <c r="P6" s="363"/>
      <c r="Q6" s="363"/>
      <c r="R6" s="363"/>
      <c r="S6" s="363"/>
      <c r="T6" s="363"/>
      <c r="U6" s="363"/>
      <c r="V6" s="363"/>
      <c r="W6" s="363"/>
      <c r="X6" s="363"/>
      <c r="Y6" s="363"/>
      <c r="Z6" s="363"/>
      <c r="AA6" s="364"/>
      <c r="AC6" s="362"/>
      <c r="AD6" s="363"/>
      <c r="AE6" s="363"/>
      <c r="AF6" s="363"/>
      <c r="AG6" s="363"/>
      <c r="AH6" s="363"/>
      <c r="AI6" s="363"/>
      <c r="AJ6" s="363"/>
      <c r="AK6" s="363"/>
      <c r="AL6" s="363"/>
      <c r="AM6" s="363"/>
      <c r="AN6" s="363"/>
      <c r="AO6" s="364"/>
    </row>
    <row r="7" spans="1:41" ht="33.75" customHeight="1">
      <c r="A7" s="365"/>
      <c r="M7" s="366"/>
      <c r="O7" s="367" t="s">
        <v>1606</v>
      </c>
      <c r="AA7" s="366"/>
      <c r="AC7" s="550" t="s">
        <v>1607</v>
      </c>
      <c r="AD7" s="551"/>
      <c r="AE7" s="551"/>
      <c r="AF7" s="551"/>
      <c r="AG7" s="551"/>
      <c r="AH7" s="551"/>
      <c r="AI7" s="551"/>
      <c r="AJ7" s="551"/>
      <c r="AK7" s="551"/>
      <c r="AL7" s="551"/>
      <c r="AM7" s="551"/>
      <c r="AN7" s="551"/>
      <c r="AO7" s="552"/>
    </row>
    <row r="8" spans="1:41">
      <c r="A8" s="365"/>
      <c r="M8" s="366"/>
      <c r="O8" s="365"/>
      <c r="AA8" s="366"/>
      <c r="AC8" s="368"/>
      <c r="AD8" s="369"/>
      <c r="AE8" s="369"/>
      <c r="AF8" s="369"/>
      <c r="AG8" s="369"/>
      <c r="AH8" s="369"/>
      <c r="AI8" s="369"/>
      <c r="AJ8" s="369"/>
      <c r="AK8" s="369"/>
      <c r="AL8" s="369"/>
      <c r="AM8" s="369"/>
      <c r="AN8" s="369"/>
      <c r="AO8" s="370"/>
    </row>
    <row r="9" spans="1:41" ht="17.25">
      <c r="A9" s="365"/>
      <c r="M9" s="366"/>
      <c r="O9" s="365"/>
      <c r="AA9" s="366"/>
      <c r="AC9" s="550" t="s">
        <v>1608</v>
      </c>
      <c r="AD9" s="551"/>
      <c r="AE9" s="551"/>
      <c r="AF9" s="551"/>
      <c r="AG9" s="551"/>
      <c r="AH9" s="551"/>
      <c r="AI9" s="551"/>
      <c r="AJ9" s="551"/>
      <c r="AK9" s="551"/>
      <c r="AL9" s="551"/>
      <c r="AM9" s="551"/>
      <c r="AN9" s="551"/>
      <c r="AO9" s="552"/>
    </row>
    <row r="10" spans="1:41">
      <c r="A10" s="365"/>
      <c r="M10" s="366"/>
      <c r="O10" s="365"/>
      <c r="AA10" s="366"/>
      <c r="AC10" s="368"/>
      <c r="AD10" s="369"/>
      <c r="AE10" s="369"/>
      <c r="AF10" s="369"/>
      <c r="AG10" s="369"/>
      <c r="AH10" s="369"/>
      <c r="AI10" s="369"/>
      <c r="AJ10" s="369"/>
      <c r="AK10" s="369"/>
      <c r="AL10" s="369"/>
      <c r="AM10" s="369"/>
      <c r="AN10" s="369"/>
      <c r="AO10" s="370"/>
    </row>
    <row r="11" spans="1:41" ht="17.25">
      <c r="A11" s="365"/>
      <c r="M11" s="366"/>
      <c r="O11" s="365"/>
      <c r="AA11" s="366"/>
      <c r="AC11" s="550" t="s">
        <v>1609</v>
      </c>
      <c r="AD11" s="551"/>
      <c r="AE11" s="551"/>
      <c r="AF11" s="551"/>
      <c r="AG11" s="551"/>
      <c r="AH11" s="551"/>
      <c r="AI11" s="551"/>
      <c r="AJ11" s="551"/>
      <c r="AK11" s="551"/>
      <c r="AL11" s="551"/>
      <c r="AM11" s="551"/>
      <c r="AN11" s="551"/>
      <c r="AO11" s="552"/>
    </row>
    <row r="12" spans="1:41">
      <c r="A12" s="365"/>
      <c r="M12" s="366"/>
      <c r="O12" s="365"/>
      <c r="AA12" s="366"/>
      <c r="AC12" s="365"/>
      <c r="AO12" s="366"/>
    </row>
    <row r="13" spans="1:41">
      <c r="A13" s="365"/>
      <c r="M13" s="366"/>
      <c r="O13" s="365"/>
      <c r="AA13" s="366"/>
      <c r="AC13" s="365"/>
      <c r="AO13" s="366"/>
    </row>
    <row r="14" spans="1:41">
      <c r="A14" s="365"/>
      <c r="M14" s="366"/>
      <c r="O14" s="365"/>
      <c r="AA14" s="366"/>
      <c r="AC14" s="365"/>
      <c r="AO14" s="366"/>
    </row>
    <row r="15" spans="1:41">
      <c r="A15" s="365"/>
      <c r="M15" s="366"/>
      <c r="O15" s="365"/>
      <c r="AA15" s="366"/>
      <c r="AC15" s="365"/>
      <c r="AO15" s="366"/>
    </row>
    <row r="16" spans="1:41">
      <c r="A16" s="365"/>
      <c r="M16" s="366"/>
      <c r="O16" s="365"/>
      <c r="AA16" s="366"/>
      <c r="AC16" s="365"/>
      <c r="AO16" s="366"/>
    </row>
    <row r="17" spans="1:41">
      <c r="A17" s="365"/>
      <c r="M17" s="366"/>
      <c r="O17" s="365"/>
      <c r="AA17" s="366"/>
      <c r="AC17" s="365"/>
      <c r="AO17" s="366"/>
    </row>
    <row r="18" spans="1:41">
      <c r="A18" s="365"/>
      <c r="M18" s="366"/>
      <c r="O18" s="365"/>
      <c r="AA18" s="366"/>
      <c r="AC18" s="365"/>
      <c r="AO18" s="366"/>
    </row>
    <row r="19" spans="1:41">
      <c r="A19" s="365"/>
      <c r="M19" s="366"/>
      <c r="O19" s="365"/>
      <c r="AA19" s="366"/>
      <c r="AC19" s="365"/>
      <c r="AO19" s="366"/>
    </row>
    <row r="20" spans="1:41">
      <c r="A20" s="365"/>
      <c r="M20" s="366"/>
      <c r="O20" s="365"/>
      <c r="AA20" s="366"/>
      <c r="AC20" s="365"/>
      <c r="AO20" s="366"/>
    </row>
    <row r="21" spans="1:41">
      <c r="A21" s="365"/>
      <c r="M21" s="366"/>
      <c r="O21" s="365"/>
      <c r="AA21" s="366"/>
      <c r="AC21" s="365"/>
      <c r="AO21" s="366"/>
    </row>
    <row r="22" spans="1:41">
      <c r="A22" s="365"/>
      <c r="M22" s="366"/>
      <c r="O22" s="365"/>
      <c r="AA22" s="366"/>
      <c r="AC22" s="365"/>
      <c r="AO22" s="366"/>
    </row>
    <row r="23" spans="1:41">
      <c r="A23" s="365"/>
      <c r="M23" s="366"/>
      <c r="O23" s="365"/>
      <c r="AA23" s="366"/>
      <c r="AC23" s="365"/>
      <c r="AO23" s="366"/>
    </row>
    <row r="24" spans="1:41">
      <c r="A24" s="365"/>
      <c r="M24" s="366"/>
      <c r="O24" s="365"/>
      <c r="AA24" s="366"/>
      <c r="AC24" s="365"/>
      <c r="AO24" s="366"/>
    </row>
    <row r="25" spans="1:41">
      <c r="A25" s="365"/>
      <c r="M25" s="366"/>
      <c r="O25" s="365"/>
      <c r="AA25" s="366"/>
      <c r="AC25" s="365"/>
      <c r="AO25" s="366"/>
    </row>
    <row r="26" spans="1:41">
      <c r="A26" s="365"/>
      <c r="M26" s="366"/>
      <c r="O26" s="365"/>
      <c r="AA26" s="366"/>
      <c r="AC26" s="365"/>
      <c r="AO26" s="366"/>
    </row>
    <row r="27" spans="1:41">
      <c r="A27" s="365"/>
      <c r="M27" s="366"/>
      <c r="O27" s="365"/>
      <c r="AA27" s="366"/>
      <c r="AC27" s="365"/>
      <c r="AO27" s="366"/>
    </row>
    <row r="28" spans="1:41">
      <c r="A28" s="365"/>
      <c r="M28" s="366"/>
      <c r="O28" s="365"/>
      <c r="AA28" s="366"/>
      <c r="AC28" s="365"/>
      <c r="AO28" s="366"/>
    </row>
    <row r="29" spans="1:41">
      <c r="A29" s="365"/>
      <c r="M29" s="366"/>
      <c r="O29" s="365"/>
      <c r="AA29" s="366"/>
      <c r="AC29" s="365"/>
      <c r="AO29" s="366"/>
    </row>
    <row r="30" spans="1:41">
      <c r="A30" s="365"/>
      <c r="M30" s="366"/>
      <c r="O30" s="365"/>
      <c r="AA30" s="366"/>
      <c r="AC30" s="365"/>
      <c r="AO30" s="366"/>
    </row>
    <row r="31" spans="1:41">
      <c r="A31" s="365"/>
      <c r="M31" s="366"/>
      <c r="O31" s="365"/>
      <c r="AA31" s="366"/>
      <c r="AC31" s="365"/>
      <c r="AO31" s="366"/>
    </row>
    <row r="32" spans="1:41">
      <c r="A32" s="365"/>
      <c r="M32" s="366"/>
      <c r="O32" s="365"/>
      <c r="AA32" s="366"/>
      <c r="AC32" s="365"/>
      <c r="AO32" s="366"/>
    </row>
    <row r="33" spans="1:41">
      <c r="A33" s="365"/>
      <c r="M33" s="366"/>
      <c r="O33" s="365"/>
      <c r="AA33" s="366"/>
      <c r="AC33" s="365"/>
      <c r="AO33" s="366"/>
    </row>
    <row r="34" spans="1:41">
      <c r="A34" s="365"/>
      <c r="M34" s="366"/>
      <c r="O34" s="365"/>
      <c r="AA34" s="366"/>
      <c r="AC34" s="365"/>
      <c r="AO34" s="366"/>
    </row>
    <row r="35" spans="1:41">
      <c r="A35" s="365"/>
      <c r="M35" s="366"/>
      <c r="O35" s="365"/>
      <c r="AA35" s="366"/>
      <c r="AC35" s="365"/>
      <c r="AO35" s="366"/>
    </row>
    <row r="36" spans="1:41">
      <c r="A36" s="365"/>
      <c r="M36" s="366"/>
      <c r="O36" s="365"/>
      <c r="AA36" s="366"/>
      <c r="AC36" s="365"/>
      <c r="AO36" s="366"/>
    </row>
    <row r="37" spans="1:41">
      <c r="A37" s="365"/>
      <c r="M37" s="366"/>
      <c r="O37" s="365"/>
      <c r="AA37" s="366"/>
      <c r="AC37" s="365"/>
      <c r="AO37" s="366"/>
    </row>
    <row r="38" spans="1:41">
      <c r="A38" s="365"/>
      <c r="M38" s="366"/>
      <c r="O38" s="365"/>
      <c r="AA38" s="366"/>
      <c r="AC38" s="365"/>
      <c r="AO38" s="366"/>
    </row>
    <row r="39" spans="1:41">
      <c r="A39" s="365"/>
      <c r="M39" s="366"/>
      <c r="O39" s="365"/>
      <c r="AA39" s="366"/>
      <c r="AC39" s="365"/>
      <c r="AO39" s="366"/>
    </row>
    <row r="40" spans="1:41">
      <c r="A40" s="365"/>
      <c r="M40" s="366"/>
      <c r="O40" s="365"/>
      <c r="AA40" s="366"/>
      <c r="AC40" s="365"/>
      <c r="AO40" s="366"/>
    </row>
    <row r="41" spans="1:41" ht="36.75" customHeight="1">
      <c r="A41" s="365"/>
      <c r="M41" s="366"/>
      <c r="O41" s="550" t="s">
        <v>1610</v>
      </c>
      <c r="P41" s="551"/>
      <c r="Q41" s="551"/>
      <c r="R41" s="551"/>
      <c r="S41" s="551"/>
      <c r="T41" s="551"/>
      <c r="U41" s="551"/>
      <c r="V41" s="551"/>
      <c r="W41" s="551"/>
      <c r="X41" s="551"/>
      <c r="Y41" s="551"/>
      <c r="Z41" s="551"/>
      <c r="AA41" s="552"/>
      <c r="AC41" s="365"/>
      <c r="AO41" s="366"/>
    </row>
    <row r="42" spans="1:41">
      <c r="A42" s="365"/>
      <c r="M42" s="366"/>
      <c r="O42" s="365"/>
      <c r="AA42" s="366"/>
      <c r="AC42" s="365"/>
      <c r="AO42" s="366"/>
    </row>
    <row r="43" spans="1:41">
      <c r="A43" s="365"/>
      <c r="M43" s="366"/>
      <c r="O43" s="365"/>
      <c r="AA43" s="366"/>
      <c r="AC43" s="365"/>
      <c r="AO43" s="366"/>
    </row>
    <row r="44" spans="1:41">
      <c r="A44" s="365"/>
      <c r="M44" s="366"/>
      <c r="O44" s="365"/>
      <c r="AA44" s="366"/>
      <c r="AC44" s="365"/>
      <c r="AO44" s="366"/>
    </row>
    <row r="45" spans="1:41">
      <c r="A45" s="365"/>
      <c r="M45" s="366"/>
      <c r="O45" s="365"/>
      <c r="AA45" s="366"/>
      <c r="AC45" s="365"/>
      <c r="AO45" s="366"/>
    </row>
    <row r="46" spans="1:41">
      <c r="A46" s="365"/>
      <c r="M46" s="366"/>
      <c r="O46" s="365"/>
      <c r="AA46" s="366"/>
      <c r="AC46" s="365"/>
      <c r="AO46" s="366"/>
    </row>
    <row r="47" spans="1:41">
      <c r="A47" s="365"/>
      <c r="M47" s="366"/>
      <c r="O47" s="365"/>
      <c r="AA47" s="366"/>
      <c r="AC47" s="365"/>
      <c r="AO47" s="366"/>
    </row>
    <row r="48" spans="1:41">
      <c r="A48" s="365"/>
      <c r="M48" s="366"/>
      <c r="O48" s="365"/>
      <c r="AA48" s="366"/>
      <c r="AC48" s="365"/>
      <c r="AO48" s="366"/>
    </row>
    <row r="49" spans="1:41">
      <c r="A49" s="365"/>
      <c r="M49" s="366"/>
      <c r="O49" s="365"/>
      <c r="AA49" s="366"/>
      <c r="AC49" s="365"/>
      <c r="AO49" s="366"/>
    </row>
    <row r="50" spans="1:41">
      <c r="A50" s="365"/>
      <c r="M50" s="366"/>
      <c r="O50" s="365"/>
      <c r="AA50" s="366"/>
      <c r="AC50" s="365"/>
      <c r="AO50" s="366"/>
    </row>
    <row r="51" spans="1:41">
      <c r="A51" s="365"/>
      <c r="M51" s="366"/>
      <c r="O51" s="365"/>
      <c r="AA51" s="366"/>
      <c r="AC51" s="365"/>
      <c r="AO51" s="366"/>
    </row>
    <row r="52" spans="1:41">
      <c r="A52" s="365"/>
      <c r="M52" s="366"/>
      <c r="O52" s="365"/>
      <c r="AA52" s="366"/>
      <c r="AC52" s="365"/>
      <c r="AO52" s="366"/>
    </row>
    <row r="53" spans="1:41">
      <c r="A53" s="365"/>
      <c r="M53" s="366"/>
      <c r="O53" s="365"/>
      <c r="AA53" s="366"/>
      <c r="AC53" s="365"/>
      <c r="AO53" s="366"/>
    </row>
    <row r="54" spans="1:41">
      <c r="A54" s="365"/>
      <c r="M54" s="366"/>
      <c r="O54" s="365"/>
      <c r="AA54" s="366"/>
      <c r="AC54" s="365"/>
      <c r="AO54" s="366"/>
    </row>
    <row r="55" spans="1:41" ht="17.25">
      <c r="A55" s="365"/>
      <c r="M55" s="366"/>
      <c r="O55" s="367" t="s">
        <v>1611</v>
      </c>
      <c r="AA55" s="366"/>
      <c r="AC55" s="365"/>
      <c r="AO55" s="366"/>
    </row>
    <row r="56" spans="1:41">
      <c r="A56" s="365"/>
      <c r="M56" s="366"/>
      <c r="O56" s="365"/>
      <c r="AA56" s="366"/>
      <c r="AC56" s="365"/>
      <c r="AO56" s="366"/>
    </row>
    <row r="57" spans="1:41" ht="15.75">
      <c r="A57" s="365"/>
      <c r="M57" s="366"/>
      <c r="O57" s="371" t="s">
        <v>1612</v>
      </c>
      <c r="AA57" s="366"/>
      <c r="AC57" s="365"/>
      <c r="AO57" s="366"/>
    </row>
    <row r="58" spans="1:41">
      <c r="A58" s="365"/>
      <c r="M58" s="366"/>
      <c r="O58" s="365"/>
      <c r="AA58" s="366"/>
      <c r="AC58" s="365"/>
      <c r="AO58" s="366"/>
    </row>
    <row r="59" spans="1:41">
      <c r="A59" s="365"/>
      <c r="M59" s="366"/>
      <c r="O59" s="365"/>
      <c r="AA59" s="366"/>
      <c r="AC59" s="365"/>
      <c r="AO59" s="366"/>
    </row>
    <row r="60" spans="1:41">
      <c r="A60" s="365"/>
      <c r="M60" s="366"/>
      <c r="O60" s="365"/>
      <c r="AA60" s="366"/>
      <c r="AC60" s="365"/>
      <c r="AO60" s="366"/>
    </row>
    <row r="61" spans="1:41">
      <c r="A61" s="365"/>
      <c r="M61" s="366"/>
      <c r="O61" s="365"/>
      <c r="AA61" s="366"/>
      <c r="AC61" s="365"/>
      <c r="AO61" s="366"/>
    </row>
    <row r="62" spans="1:41">
      <c r="A62" s="365"/>
      <c r="M62" s="366"/>
      <c r="O62" s="365"/>
      <c r="AA62" s="366"/>
      <c r="AC62" s="365"/>
      <c r="AO62" s="366"/>
    </row>
    <row r="63" spans="1:41">
      <c r="A63" s="365"/>
      <c r="M63" s="366"/>
      <c r="O63" s="365"/>
      <c r="AA63" s="366"/>
      <c r="AC63" s="365"/>
      <c r="AO63" s="366"/>
    </row>
    <row r="64" spans="1:41">
      <c r="A64" s="365"/>
      <c r="M64" s="366"/>
      <c r="O64" s="365"/>
      <c r="AA64" s="366"/>
      <c r="AC64" s="365"/>
      <c r="AO64" s="366"/>
    </row>
    <row r="65" spans="1:41">
      <c r="A65" s="365"/>
      <c r="M65" s="366"/>
      <c r="O65" s="365"/>
      <c r="AA65" s="366"/>
      <c r="AC65" s="365"/>
      <c r="AO65" s="366"/>
    </row>
    <row r="66" spans="1:41">
      <c r="A66" s="365"/>
      <c r="M66" s="366"/>
      <c r="O66" s="365"/>
      <c r="AA66" s="366"/>
      <c r="AC66" s="365"/>
      <c r="AO66" s="366"/>
    </row>
    <row r="67" spans="1:41">
      <c r="A67" s="365"/>
      <c r="M67" s="366"/>
      <c r="O67" s="365"/>
      <c r="AA67" s="366"/>
      <c r="AC67" s="365"/>
      <c r="AO67" s="366"/>
    </row>
    <row r="68" spans="1:41">
      <c r="A68" s="365"/>
      <c r="M68" s="366"/>
      <c r="O68" s="365"/>
      <c r="AA68" s="366"/>
      <c r="AC68" s="365"/>
      <c r="AO68" s="366"/>
    </row>
    <row r="69" spans="1:41">
      <c r="A69" s="365"/>
      <c r="M69" s="366"/>
      <c r="O69" s="365"/>
      <c r="AA69" s="366"/>
      <c r="AC69" s="365"/>
      <c r="AO69" s="366"/>
    </row>
    <row r="70" spans="1:41">
      <c r="A70" s="365"/>
      <c r="M70" s="366"/>
      <c r="O70" s="365"/>
      <c r="AA70" s="366"/>
      <c r="AC70" s="365"/>
      <c r="AO70" s="366"/>
    </row>
    <row r="71" spans="1:41">
      <c r="A71" s="365"/>
      <c r="M71" s="366"/>
      <c r="O71" s="365"/>
      <c r="AA71" s="366"/>
      <c r="AC71" s="365"/>
      <c r="AO71" s="366"/>
    </row>
    <row r="72" spans="1:41">
      <c r="A72" s="365"/>
      <c r="M72" s="366"/>
      <c r="O72" s="365"/>
      <c r="AA72" s="366"/>
      <c r="AC72" s="365"/>
      <c r="AO72" s="366"/>
    </row>
    <row r="73" spans="1:41">
      <c r="A73" s="365"/>
      <c r="M73" s="366"/>
      <c r="O73" s="365"/>
      <c r="AA73" s="366"/>
      <c r="AC73" s="365"/>
      <c r="AO73" s="366"/>
    </row>
    <row r="74" spans="1:41">
      <c r="A74" s="365"/>
      <c r="M74" s="366"/>
      <c r="O74" s="365"/>
      <c r="AA74" s="366"/>
      <c r="AC74" s="365"/>
      <c r="AO74" s="366"/>
    </row>
    <row r="75" spans="1:41">
      <c r="A75" s="365"/>
      <c r="M75" s="366"/>
      <c r="O75" s="365"/>
      <c r="AA75" s="366"/>
      <c r="AC75" s="365"/>
      <c r="AO75" s="366"/>
    </row>
    <row r="76" spans="1:41">
      <c r="A76" s="365"/>
      <c r="M76" s="366"/>
      <c r="O76" s="365"/>
      <c r="AA76" s="366"/>
      <c r="AC76" s="365"/>
      <c r="AO76" s="366"/>
    </row>
    <row r="77" spans="1:41">
      <c r="A77" s="365"/>
      <c r="M77" s="366"/>
      <c r="O77" s="365"/>
      <c r="AA77" s="366"/>
      <c r="AC77" s="365"/>
      <c r="AO77" s="366"/>
    </row>
    <row r="78" spans="1:41">
      <c r="A78" s="365"/>
      <c r="M78" s="366"/>
      <c r="O78" s="365"/>
      <c r="AA78" s="366"/>
      <c r="AC78" s="365"/>
      <c r="AO78" s="366"/>
    </row>
    <row r="79" spans="1:41">
      <c r="A79" s="365"/>
      <c r="M79" s="366"/>
      <c r="O79" s="365"/>
      <c r="AA79" s="366"/>
      <c r="AC79" s="365"/>
      <c r="AO79" s="366"/>
    </row>
    <row r="80" spans="1:41">
      <c r="A80" s="365"/>
      <c r="M80" s="366"/>
      <c r="O80" s="365"/>
      <c r="AA80" s="366"/>
      <c r="AC80" s="365"/>
      <c r="AO80" s="366"/>
    </row>
    <row r="81" spans="1:41">
      <c r="A81" s="365"/>
      <c r="M81" s="366"/>
      <c r="O81" s="365"/>
      <c r="AA81" s="366"/>
      <c r="AC81" s="365"/>
      <c r="AO81" s="366"/>
    </row>
    <row r="82" spans="1:41">
      <c r="A82" s="365"/>
      <c r="M82" s="366"/>
      <c r="O82" s="365"/>
      <c r="AA82" s="366"/>
      <c r="AC82" s="365"/>
      <c r="AO82" s="366"/>
    </row>
    <row r="83" spans="1:41">
      <c r="A83" s="365"/>
      <c r="M83" s="366"/>
      <c r="O83" s="365"/>
      <c r="AA83" s="366"/>
      <c r="AC83" s="365"/>
      <c r="AO83" s="366"/>
    </row>
    <row r="84" spans="1:41">
      <c r="A84" s="365"/>
      <c r="M84" s="366"/>
      <c r="O84" s="365"/>
      <c r="AA84" s="366"/>
      <c r="AC84" s="365"/>
      <c r="AO84" s="366"/>
    </row>
    <row r="85" spans="1:41">
      <c r="A85" s="365"/>
      <c r="M85" s="366"/>
      <c r="O85" s="365"/>
      <c r="AA85" s="366"/>
      <c r="AC85" s="365"/>
      <c r="AO85" s="366"/>
    </row>
    <row r="86" spans="1:41">
      <c r="A86" s="365"/>
      <c r="M86" s="366"/>
      <c r="O86" s="365"/>
      <c r="AA86" s="366"/>
      <c r="AC86" s="365"/>
      <c r="AO86" s="366"/>
    </row>
    <row r="87" spans="1:41" ht="15.75">
      <c r="A87" s="365"/>
      <c r="M87" s="366"/>
      <c r="O87" s="371" t="s">
        <v>1613</v>
      </c>
      <c r="AA87" s="366"/>
      <c r="AC87" s="365"/>
      <c r="AO87" s="366"/>
    </row>
    <row r="88" spans="1:41">
      <c r="A88" s="365"/>
      <c r="M88" s="366"/>
      <c r="O88" s="365"/>
      <c r="AA88" s="366"/>
      <c r="AC88" s="365"/>
      <c r="AO88" s="366"/>
    </row>
    <row r="89" spans="1:41">
      <c r="A89" s="365"/>
      <c r="M89" s="366"/>
      <c r="O89" s="365" t="s">
        <v>1614</v>
      </c>
      <c r="AA89" s="366"/>
      <c r="AC89" s="365"/>
      <c r="AO89" s="366"/>
    </row>
    <row r="90" spans="1:41">
      <c r="A90" s="365"/>
      <c r="M90" s="366"/>
      <c r="O90" s="365"/>
      <c r="AA90" s="366"/>
      <c r="AC90" s="365"/>
      <c r="AO90" s="366"/>
    </row>
    <row r="91" spans="1:41">
      <c r="A91" s="365"/>
      <c r="M91" s="366"/>
      <c r="O91" s="365"/>
      <c r="AA91" s="366"/>
      <c r="AC91" s="365"/>
      <c r="AO91" s="366"/>
    </row>
    <row r="92" spans="1:41">
      <c r="A92" s="365"/>
      <c r="M92" s="366"/>
      <c r="O92" s="365"/>
      <c r="AA92" s="366"/>
      <c r="AC92" s="365"/>
      <c r="AO92" s="366"/>
    </row>
    <row r="93" spans="1:41">
      <c r="A93" s="365"/>
      <c r="M93" s="366"/>
      <c r="O93" s="365"/>
      <c r="AA93" s="366"/>
      <c r="AC93" s="365"/>
      <c r="AO93" s="366"/>
    </row>
    <row r="94" spans="1:41">
      <c r="A94" s="365"/>
      <c r="M94" s="366"/>
      <c r="O94" s="365"/>
      <c r="AA94" s="366"/>
      <c r="AC94" s="365"/>
      <c r="AO94" s="366"/>
    </row>
    <row r="95" spans="1:41">
      <c r="A95" s="365"/>
      <c r="M95" s="366"/>
      <c r="O95" s="365"/>
      <c r="AA95" s="366"/>
      <c r="AC95" s="365"/>
      <c r="AO95" s="366"/>
    </row>
    <row r="96" spans="1:41">
      <c r="A96" s="365"/>
      <c r="M96" s="366"/>
      <c r="O96" s="365"/>
      <c r="AA96" s="366"/>
      <c r="AC96" s="365"/>
      <c r="AO96" s="366"/>
    </row>
    <row r="97" spans="1:41">
      <c r="A97" s="365"/>
      <c r="M97" s="366"/>
      <c r="O97" s="365"/>
      <c r="AA97" s="366"/>
      <c r="AC97" s="365"/>
      <c r="AO97" s="366"/>
    </row>
    <row r="98" spans="1:41">
      <c r="A98" s="365"/>
      <c r="M98" s="366"/>
      <c r="O98" s="365"/>
      <c r="AA98" s="366"/>
      <c r="AC98" s="365"/>
      <c r="AO98" s="366"/>
    </row>
    <row r="99" spans="1:41">
      <c r="A99" s="365"/>
      <c r="M99" s="366"/>
      <c r="O99" s="365"/>
      <c r="AA99" s="366"/>
      <c r="AC99" s="365"/>
      <c r="AO99" s="366"/>
    </row>
    <row r="100" spans="1:41">
      <c r="A100" s="365"/>
      <c r="M100" s="366"/>
      <c r="O100" s="365"/>
      <c r="AA100" s="366"/>
      <c r="AC100" s="365"/>
      <c r="AO100" s="366"/>
    </row>
    <row r="101" spans="1:41">
      <c r="A101" s="365"/>
      <c r="M101" s="366"/>
      <c r="O101" s="365"/>
      <c r="AA101" s="366"/>
      <c r="AC101" s="365"/>
      <c r="AO101" s="366"/>
    </row>
    <row r="102" spans="1:41">
      <c r="A102" s="365"/>
      <c r="M102" s="366"/>
      <c r="O102" s="365"/>
      <c r="AA102" s="366"/>
      <c r="AC102" s="365"/>
      <c r="AO102" s="366"/>
    </row>
    <row r="103" spans="1:41">
      <c r="A103" s="365"/>
      <c r="M103" s="366"/>
      <c r="O103" s="365"/>
      <c r="AA103" s="366"/>
      <c r="AC103" s="365"/>
      <c r="AO103" s="366"/>
    </row>
    <row r="104" spans="1:41">
      <c r="A104" s="365"/>
      <c r="M104" s="366"/>
      <c r="O104" s="365"/>
      <c r="AA104" s="366"/>
      <c r="AC104" s="365"/>
      <c r="AO104" s="366"/>
    </row>
    <row r="105" spans="1:41">
      <c r="A105" s="365"/>
      <c r="M105" s="366"/>
      <c r="O105" s="365"/>
      <c r="AA105" s="366"/>
      <c r="AC105" s="365"/>
      <c r="AO105" s="366"/>
    </row>
    <row r="106" spans="1:41">
      <c r="A106" s="365"/>
      <c r="M106" s="366"/>
      <c r="O106" s="365"/>
      <c r="AA106" s="366"/>
      <c r="AC106" s="365"/>
      <c r="AO106" s="366"/>
    </row>
    <row r="107" spans="1:41">
      <c r="A107" s="365"/>
      <c r="M107" s="366"/>
      <c r="O107" s="365"/>
      <c r="AA107" s="366"/>
      <c r="AC107" s="365"/>
      <c r="AO107" s="366"/>
    </row>
    <row r="108" spans="1:41">
      <c r="A108" s="365"/>
      <c r="M108" s="366"/>
      <c r="O108" s="365"/>
      <c r="AA108" s="366"/>
      <c r="AC108" s="365"/>
      <c r="AO108" s="366"/>
    </row>
    <row r="109" spans="1:41">
      <c r="A109" s="365"/>
      <c r="M109" s="366"/>
      <c r="O109" s="365"/>
      <c r="AA109" s="366"/>
      <c r="AC109" s="365"/>
      <c r="AO109" s="366"/>
    </row>
    <row r="110" spans="1:41">
      <c r="A110" s="365"/>
      <c r="M110" s="366"/>
      <c r="O110" s="365"/>
      <c r="AA110" s="366"/>
      <c r="AC110" s="365"/>
      <c r="AO110" s="366"/>
    </row>
    <row r="111" spans="1:41">
      <c r="A111" s="365"/>
      <c r="M111" s="366"/>
      <c r="O111" s="365"/>
      <c r="AA111" s="366"/>
      <c r="AC111" s="365"/>
      <c r="AO111" s="366"/>
    </row>
    <row r="112" spans="1:41">
      <c r="A112" s="365"/>
      <c r="M112" s="366"/>
      <c r="O112" s="365"/>
      <c r="AA112" s="366"/>
      <c r="AC112" s="365"/>
      <c r="AO112" s="366"/>
    </row>
    <row r="113" spans="1:41">
      <c r="A113" s="365"/>
      <c r="M113" s="366"/>
      <c r="O113" s="365"/>
      <c r="AA113" s="366"/>
      <c r="AC113" s="365"/>
      <c r="AO113" s="366"/>
    </row>
    <row r="114" spans="1:41">
      <c r="A114" s="365"/>
      <c r="M114" s="366"/>
      <c r="O114" s="365"/>
      <c r="AA114" s="366"/>
      <c r="AC114" s="365"/>
      <c r="AO114" s="366"/>
    </row>
    <row r="115" spans="1:41">
      <c r="A115" s="365"/>
      <c r="M115" s="366"/>
      <c r="O115" s="365"/>
      <c r="AA115" s="366"/>
      <c r="AC115" s="365"/>
      <c r="AO115" s="366"/>
    </row>
    <row r="116" spans="1:41">
      <c r="A116" s="365"/>
      <c r="M116" s="366"/>
      <c r="O116" s="365"/>
      <c r="AA116" s="366"/>
      <c r="AC116" s="365"/>
      <c r="AO116" s="366"/>
    </row>
    <row r="117" spans="1:41">
      <c r="A117" s="365"/>
      <c r="M117" s="366"/>
      <c r="O117" s="365"/>
      <c r="AA117" s="366"/>
      <c r="AC117" s="365"/>
      <c r="AO117" s="366"/>
    </row>
    <row r="118" spans="1:41">
      <c r="A118" s="365"/>
      <c r="M118" s="366"/>
      <c r="O118" s="365"/>
      <c r="AA118" s="366"/>
      <c r="AC118" s="365"/>
      <c r="AO118" s="366"/>
    </row>
    <row r="119" spans="1:41">
      <c r="A119" s="365"/>
      <c r="M119" s="366"/>
      <c r="O119" s="365"/>
      <c r="AA119" s="366"/>
      <c r="AC119" s="365"/>
      <c r="AO119" s="366"/>
    </row>
    <row r="120" spans="1:41">
      <c r="A120" s="365"/>
      <c r="M120" s="366"/>
      <c r="O120" s="365"/>
      <c r="AA120" s="366"/>
      <c r="AC120" s="365"/>
      <c r="AO120" s="366"/>
    </row>
    <row r="121" spans="1:41">
      <c r="A121" s="365"/>
      <c r="M121" s="366"/>
      <c r="O121" s="365"/>
      <c r="AA121" s="366"/>
      <c r="AC121" s="365"/>
      <c r="AO121" s="366"/>
    </row>
    <row r="122" spans="1:41">
      <c r="A122" s="365"/>
      <c r="M122" s="366"/>
      <c r="O122" s="365"/>
      <c r="AA122" s="366"/>
      <c r="AC122" s="365"/>
      <c r="AO122" s="366"/>
    </row>
    <row r="123" spans="1:41">
      <c r="A123" s="365"/>
      <c r="M123" s="366"/>
      <c r="O123" s="365"/>
      <c r="AA123" s="366"/>
      <c r="AC123" s="365"/>
      <c r="AO123" s="366"/>
    </row>
    <row r="124" spans="1:41">
      <c r="A124" s="365"/>
      <c r="M124" s="366"/>
      <c r="O124" s="365"/>
      <c r="AA124" s="366"/>
      <c r="AC124" s="365"/>
      <c r="AO124" s="366"/>
    </row>
    <row r="125" spans="1:41">
      <c r="A125" s="365"/>
      <c r="M125" s="366"/>
      <c r="O125" s="365"/>
      <c r="AA125" s="366"/>
      <c r="AC125" s="365"/>
      <c r="AO125" s="366"/>
    </row>
    <row r="126" spans="1:41">
      <c r="A126" s="365"/>
      <c r="M126" s="366"/>
      <c r="O126" s="365" t="s">
        <v>1615</v>
      </c>
      <c r="S126" s="361" t="s">
        <v>1616</v>
      </c>
      <c r="AA126" s="366"/>
      <c r="AC126" s="365"/>
      <c r="AO126" s="366"/>
    </row>
    <row r="127" spans="1:41">
      <c r="A127" s="365"/>
      <c r="M127" s="366"/>
      <c r="O127" s="365"/>
      <c r="AA127" s="366"/>
      <c r="AC127" s="365"/>
      <c r="AO127" s="366"/>
    </row>
    <row r="128" spans="1:41">
      <c r="A128" s="365"/>
      <c r="M128" s="366"/>
      <c r="O128" s="365"/>
      <c r="AA128" s="366"/>
      <c r="AC128" s="365"/>
      <c r="AO128" s="366"/>
    </row>
    <row r="129" spans="1:41">
      <c r="A129" s="365"/>
      <c r="M129" s="366"/>
      <c r="O129" s="365"/>
      <c r="AA129" s="366"/>
      <c r="AC129" s="365"/>
      <c r="AO129" s="366"/>
    </row>
    <row r="130" spans="1:41">
      <c r="A130" s="365"/>
      <c r="M130" s="366"/>
      <c r="O130" s="365"/>
      <c r="AA130" s="366"/>
      <c r="AC130" s="365"/>
      <c r="AO130" s="366"/>
    </row>
    <row r="131" spans="1:41">
      <c r="A131" s="365"/>
      <c r="M131" s="366"/>
      <c r="O131" s="365"/>
      <c r="AA131" s="366"/>
      <c r="AC131" s="365"/>
      <c r="AO131" s="366"/>
    </row>
    <row r="132" spans="1:41">
      <c r="A132" s="365"/>
      <c r="M132" s="366"/>
      <c r="O132" s="365"/>
      <c r="AA132" s="366"/>
      <c r="AC132" s="365"/>
      <c r="AO132" s="366"/>
    </row>
    <row r="133" spans="1:41">
      <c r="A133" s="365"/>
      <c r="M133" s="366"/>
      <c r="O133" s="365"/>
      <c r="AA133" s="366"/>
      <c r="AC133" s="365"/>
      <c r="AO133" s="366"/>
    </row>
    <row r="134" spans="1:41">
      <c r="A134" s="365"/>
      <c r="M134" s="366"/>
      <c r="O134" s="365"/>
      <c r="AA134" s="366"/>
      <c r="AC134" s="365"/>
      <c r="AO134" s="366"/>
    </row>
    <row r="135" spans="1:41">
      <c r="A135" s="365"/>
      <c r="M135" s="366"/>
      <c r="O135" s="365"/>
      <c r="AA135" s="366"/>
      <c r="AC135" s="365"/>
      <c r="AO135" s="366"/>
    </row>
    <row r="136" spans="1:41">
      <c r="A136" s="365"/>
      <c r="M136" s="366"/>
      <c r="O136" s="365"/>
      <c r="AA136" s="366"/>
      <c r="AC136" s="365"/>
      <c r="AO136" s="366"/>
    </row>
    <row r="137" spans="1:41">
      <c r="A137" s="365"/>
      <c r="M137" s="366"/>
      <c r="O137" s="365"/>
      <c r="AA137" s="366"/>
      <c r="AC137" s="365"/>
      <c r="AO137" s="366"/>
    </row>
    <row r="138" spans="1:41">
      <c r="A138" s="365"/>
      <c r="M138" s="366"/>
      <c r="O138" s="365"/>
      <c r="AA138" s="366"/>
      <c r="AC138" s="365"/>
      <c r="AO138" s="366"/>
    </row>
    <row r="139" spans="1:41">
      <c r="A139" s="365"/>
      <c r="M139" s="366"/>
      <c r="O139" s="365"/>
      <c r="AA139" s="366"/>
      <c r="AC139" s="365"/>
      <c r="AO139" s="366"/>
    </row>
    <row r="140" spans="1:41">
      <c r="A140" s="365"/>
      <c r="M140" s="366"/>
      <c r="O140" s="365"/>
      <c r="AA140" s="366"/>
      <c r="AC140" s="365"/>
      <c r="AO140" s="366"/>
    </row>
    <row r="141" spans="1:41">
      <c r="A141" s="365"/>
      <c r="M141" s="366"/>
      <c r="O141" s="365"/>
      <c r="AA141" s="366"/>
      <c r="AC141" s="365"/>
      <c r="AO141" s="366"/>
    </row>
    <row r="142" spans="1:41">
      <c r="A142" s="365"/>
      <c r="M142" s="366"/>
      <c r="O142" s="365"/>
      <c r="AA142" s="366"/>
      <c r="AC142" s="365"/>
      <c r="AO142" s="366"/>
    </row>
    <row r="143" spans="1:41">
      <c r="A143" s="365"/>
      <c r="M143" s="366"/>
      <c r="O143" s="365"/>
      <c r="AA143" s="366"/>
      <c r="AC143" s="365"/>
      <c r="AO143" s="366"/>
    </row>
    <row r="144" spans="1:41">
      <c r="A144" s="365"/>
      <c r="M144" s="366"/>
      <c r="O144" s="365"/>
      <c r="AA144" s="366"/>
      <c r="AC144" s="365"/>
      <c r="AO144" s="366"/>
    </row>
    <row r="145" spans="1:41">
      <c r="A145" s="365"/>
      <c r="M145" s="366"/>
      <c r="O145" s="365"/>
      <c r="AA145" s="366"/>
      <c r="AC145" s="365"/>
      <c r="AO145" s="366"/>
    </row>
    <row r="146" spans="1:41" ht="15.75" thickBot="1">
      <c r="A146" s="365"/>
      <c r="M146" s="366"/>
      <c r="O146" s="372"/>
      <c r="P146" s="373"/>
      <c r="Q146" s="373"/>
      <c r="R146" s="373"/>
      <c r="S146" s="373"/>
      <c r="T146" s="373"/>
      <c r="U146" s="373"/>
      <c r="V146" s="373"/>
      <c r="W146" s="373"/>
      <c r="X146" s="373"/>
      <c r="Y146" s="373"/>
      <c r="Z146" s="373"/>
      <c r="AA146" s="374"/>
      <c r="AC146" s="365"/>
      <c r="AO146" s="366"/>
    </row>
    <row r="147" spans="1:41">
      <c r="A147" s="365"/>
      <c r="M147" s="366"/>
      <c r="AC147" s="365"/>
      <c r="AO147" s="366"/>
    </row>
    <row r="148" spans="1:41">
      <c r="A148" s="365"/>
      <c r="M148" s="366"/>
      <c r="AC148" s="365"/>
      <c r="AO148" s="366"/>
    </row>
    <row r="149" spans="1:41">
      <c r="A149" s="365"/>
      <c r="M149" s="366"/>
      <c r="AC149" s="365"/>
      <c r="AO149" s="366"/>
    </row>
    <row r="150" spans="1:41">
      <c r="A150" s="365"/>
      <c r="M150" s="366"/>
      <c r="AC150" s="365"/>
      <c r="AO150" s="366"/>
    </row>
    <row r="151" spans="1:41">
      <c r="A151" s="365"/>
      <c r="M151" s="366"/>
      <c r="AC151" s="365"/>
      <c r="AO151" s="366"/>
    </row>
    <row r="152" spans="1:41">
      <c r="A152" s="365"/>
      <c r="M152" s="366"/>
      <c r="AC152" s="365"/>
      <c r="AO152" s="366"/>
    </row>
    <row r="153" spans="1:41">
      <c r="A153" s="365"/>
      <c r="M153" s="366"/>
      <c r="AC153" s="365"/>
      <c r="AO153" s="366"/>
    </row>
    <row r="154" spans="1:41">
      <c r="A154" s="365"/>
      <c r="M154" s="366"/>
      <c r="AC154" s="365"/>
      <c r="AO154" s="366"/>
    </row>
    <row r="155" spans="1:41">
      <c r="A155" s="365"/>
      <c r="M155" s="366"/>
      <c r="AC155" s="365"/>
      <c r="AO155" s="366"/>
    </row>
    <row r="156" spans="1:41">
      <c r="A156" s="365"/>
      <c r="M156" s="366"/>
      <c r="AC156" s="365"/>
      <c r="AO156" s="366"/>
    </row>
    <row r="157" spans="1:41">
      <c r="A157" s="365"/>
      <c r="M157" s="366"/>
      <c r="AC157" s="365"/>
      <c r="AO157" s="366"/>
    </row>
    <row r="158" spans="1:41">
      <c r="A158" s="365"/>
      <c r="M158" s="366"/>
      <c r="AC158" s="365"/>
      <c r="AO158" s="366"/>
    </row>
    <row r="159" spans="1:41">
      <c r="A159" s="365"/>
      <c r="M159" s="366"/>
      <c r="AC159" s="365"/>
      <c r="AO159" s="366"/>
    </row>
    <row r="160" spans="1:41">
      <c r="A160" s="365"/>
      <c r="M160" s="366"/>
      <c r="AC160" s="365"/>
      <c r="AO160" s="366"/>
    </row>
    <row r="161" spans="1:41">
      <c r="A161" s="365"/>
      <c r="M161" s="366"/>
      <c r="AC161" s="365"/>
      <c r="AO161" s="366"/>
    </row>
    <row r="162" spans="1:41">
      <c r="A162" s="365"/>
      <c r="M162" s="366"/>
      <c r="AC162" s="365"/>
      <c r="AO162" s="366"/>
    </row>
    <row r="163" spans="1:41">
      <c r="A163" s="365"/>
      <c r="M163" s="366"/>
      <c r="AC163" s="365"/>
      <c r="AO163" s="366"/>
    </row>
    <row r="164" spans="1:41">
      <c r="A164" s="365"/>
      <c r="M164" s="366"/>
      <c r="AC164" s="365"/>
      <c r="AO164" s="366"/>
    </row>
    <row r="165" spans="1:41">
      <c r="A165" s="365"/>
      <c r="M165" s="366"/>
      <c r="AC165" s="365"/>
      <c r="AO165" s="366"/>
    </row>
    <row r="166" spans="1:41">
      <c r="A166" s="365"/>
      <c r="M166" s="366"/>
      <c r="AC166" s="365"/>
      <c r="AO166" s="366"/>
    </row>
    <row r="167" spans="1:41">
      <c r="A167" s="365"/>
      <c r="M167" s="366"/>
      <c r="AC167" s="365"/>
      <c r="AO167" s="366"/>
    </row>
    <row r="168" spans="1:41">
      <c r="A168" s="365"/>
      <c r="M168" s="366"/>
      <c r="AC168" s="365"/>
      <c r="AO168" s="366"/>
    </row>
    <row r="169" spans="1:41">
      <c r="A169" s="365"/>
      <c r="M169" s="366"/>
      <c r="AC169" s="365"/>
      <c r="AO169" s="366"/>
    </row>
    <row r="170" spans="1:41">
      <c r="A170" s="365"/>
      <c r="M170" s="366"/>
      <c r="AC170" s="365"/>
      <c r="AO170" s="366"/>
    </row>
    <row r="171" spans="1:41">
      <c r="A171" s="365"/>
      <c r="M171" s="366"/>
      <c r="AC171" s="365"/>
      <c r="AO171" s="366"/>
    </row>
    <row r="172" spans="1:41">
      <c r="A172" s="365"/>
      <c r="M172" s="366"/>
      <c r="AC172" s="365"/>
      <c r="AO172" s="366"/>
    </row>
    <row r="173" spans="1:41">
      <c r="A173" s="365"/>
      <c r="M173" s="366"/>
      <c r="AC173" s="365"/>
      <c r="AO173" s="366"/>
    </row>
    <row r="174" spans="1:41">
      <c r="A174" s="365"/>
      <c r="M174" s="366"/>
      <c r="AC174" s="365"/>
      <c r="AO174" s="366"/>
    </row>
    <row r="175" spans="1:41">
      <c r="A175" s="365"/>
      <c r="M175" s="366"/>
      <c r="AC175" s="365"/>
      <c r="AO175" s="366"/>
    </row>
    <row r="176" spans="1:41">
      <c r="A176" s="365"/>
      <c r="M176" s="366"/>
      <c r="AC176" s="365"/>
      <c r="AO176" s="366"/>
    </row>
    <row r="177" spans="1:41">
      <c r="A177" s="365"/>
      <c r="M177" s="366"/>
      <c r="AC177" s="365"/>
      <c r="AO177" s="366"/>
    </row>
    <row r="178" spans="1:41">
      <c r="A178" s="365"/>
      <c r="M178" s="366"/>
      <c r="AC178" s="365"/>
      <c r="AO178" s="366"/>
    </row>
    <row r="179" spans="1:41">
      <c r="A179" s="365"/>
      <c r="M179" s="366"/>
      <c r="AC179" s="365"/>
      <c r="AO179" s="366"/>
    </row>
    <row r="180" spans="1:41">
      <c r="A180" s="365"/>
      <c r="M180" s="366"/>
      <c r="AC180" s="365"/>
      <c r="AO180" s="366"/>
    </row>
    <row r="181" spans="1:41">
      <c r="A181" s="365"/>
      <c r="M181" s="366"/>
      <c r="AC181" s="365"/>
      <c r="AO181" s="366"/>
    </row>
    <row r="182" spans="1:41">
      <c r="A182" s="365"/>
      <c r="M182" s="366"/>
      <c r="AC182" s="365"/>
      <c r="AO182" s="366"/>
    </row>
    <row r="183" spans="1:41">
      <c r="A183" s="365"/>
      <c r="M183" s="366"/>
      <c r="AC183" s="365"/>
      <c r="AO183" s="366"/>
    </row>
    <row r="184" spans="1:41">
      <c r="A184" s="365"/>
      <c r="M184" s="366"/>
      <c r="AC184" s="365"/>
      <c r="AO184" s="366"/>
    </row>
    <row r="185" spans="1:41">
      <c r="A185" s="365"/>
      <c r="M185" s="366"/>
      <c r="AC185" s="365"/>
      <c r="AO185" s="366"/>
    </row>
    <row r="186" spans="1:41">
      <c r="A186" s="365"/>
      <c r="M186" s="366"/>
      <c r="AC186" s="365"/>
      <c r="AO186" s="366"/>
    </row>
    <row r="187" spans="1:41">
      <c r="A187" s="365"/>
      <c r="M187" s="366"/>
      <c r="AC187" s="365"/>
      <c r="AO187" s="366"/>
    </row>
    <row r="188" spans="1:41">
      <c r="A188" s="365"/>
      <c r="M188" s="366"/>
      <c r="AC188" s="365"/>
      <c r="AO188" s="366"/>
    </row>
    <row r="189" spans="1:41">
      <c r="A189" s="365"/>
      <c r="M189" s="366"/>
      <c r="AC189" s="365"/>
      <c r="AO189" s="366"/>
    </row>
    <row r="190" spans="1:41">
      <c r="A190" s="365"/>
      <c r="M190" s="366"/>
      <c r="AC190" s="365"/>
      <c r="AO190" s="366"/>
    </row>
    <row r="191" spans="1:41">
      <c r="A191" s="365"/>
      <c r="M191" s="366"/>
      <c r="AC191" s="365"/>
      <c r="AO191" s="366"/>
    </row>
    <row r="192" spans="1:41">
      <c r="A192" s="365"/>
      <c r="M192" s="366"/>
      <c r="AC192" s="365"/>
      <c r="AO192" s="366"/>
    </row>
    <row r="193" spans="1:41">
      <c r="A193" s="365"/>
      <c r="M193" s="366"/>
      <c r="AC193" s="365"/>
      <c r="AO193" s="366"/>
    </row>
    <row r="194" spans="1:41">
      <c r="A194" s="365"/>
      <c r="M194" s="366"/>
      <c r="AC194" s="365"/>
      <c r="AO194" s="366"/>
    </row>
    <row r="195" spans="1:41">
      <c r="A195" s="365"/>
      <c r="M195" s="366"/>
      <c r="AC195" s="365"/>
      <c r="AO195" s="366"/>
    </row>
    <row r="196" spans="1:41">
      <c r="A196" s="365"/>
      <c r="M196" s="366"/>
      <c r="AC196" s="365"/>
      <c r="AO196" s="366"/>
    </row>
    <row r="197" spans="1:41">
      <c r="A197" s="365"/>
      <c r="M197" s="366"/>
      <c r="AC197" s="365"/>
      <c r="AO197" s="366"/>
    </row>
    <row r="198" spans="1:41">
      <c r="A198" s="365"/>
      <c r="M198" s="366"/>
      <c r="AC198" s="365"/>
      <c r="AO198" s="366"/>
    </row>
    <row r="199" spans="1:41">
      <c r="A199" s="365"/>
      <c r="M199" s="366"/>
      <c r="AC199" s="365"/>
      <c r="AO199" s="366"/>
    </row>
    <row r="200" spans="1:41">
      <c r="A200" s="365"/>
      <c r="M200" s="366"/>
      <c r="AC200" s="365"/>
      <c r="AO200" s="366"/>
    </row>
    <row r="201" spans="1:41">
      <c r="A201" s="365"/>
      <c r="M201" s="366"/>
      <c r="AC201" s="365"/>
      <c r="AO201" s="366"/>
    </row>
    <row r="202" spans="1:41">
      <c r="A202" s="365"/>
      <c r="M202" s="366"/>
      <c r="AC202" s="365"/>
      <c r="AO202" s="366"/>
    </row>
    <row r="203" spans="1:41">
      <c r="A203" s="365"/>
      <c r="M203" s="366"/>
      <c r="AC203" s="365"/>
      <c r="AO203" s="366"/>
    </row>
    <row r="204" spans="1:41">
      <c r="A204" s="365"/>
      <c r="M204" s="366"/>
      <c r="AC204" s="365"/>
      <c r="AO204" s="366"/>
    </row>
    <row r="205" spans="1:41">
      <c r="A205" s="365"/>
      <c r="M205" s="366"/>
      <c r="AC205" s="365"/>
      <c r="AO205" s="366"/>
    </row>
    <row r="206" spans="1:41">
      <c r="A206" s="365"/>
      <c r="M206" s="366"/>
      <c r="AC206" s="365"/>
      <c r="AO206" s="366"/>
    </row>
    <row r="207" spans="1:41">
      <c r="A207" s="365"/>
      <c r="M207" s="366"/>
      <c r="AC207" s="365"/>
      <c r="AO207" s="366"/>
    </row>
    <row r="208" spans="1:41">
      <c r="A208" s="365"/>
      <c r="M208" s="366"/>
      <c r="AC208" s="365"/>
      <c r="AO208" s="366"/>
    </row>
    <row r="209" spans="1:41">
      <c r="A209" s="365"/>
      <c r="M209" s="366"/>
      <c r="AC209" s="365"/>
      <c r="AO209" s="366"/>
    </row>
    <row r="210" spans="1:41" ht="15.75" thickBot="1">
      <c r="A210" s="365"/>
      <c r="M210" s="366"/>
      <c r="AC210" s="372"/>
      <c r="AD210" s="373"/>
      <c r="AE210" s="373"/>
      <c r="AF210" s="373"/>
      <c r="AG210" s="373"/>
      <c r="AH210" s="373"/>
      <c r="AI210" s="373"/>
      <c r="AJ210" s="373"/>
      <c r="AK210" s="373"/>
      <c r="AL210" s="373"/>
      <c r="AM210" s="373"/>
      <c r="AN210" s="373"/>
      <c r="AO210" s="374"/>
    </row>
    <row r="211" spans="1:41">
      <c r="A211" s="365"/>
      <c r="M211" s="366"/>
    </row>
    <row r="212" spans="1:41">
      <c r="A212" s="365"/>
      <c r="M212" s="366"/>
    </row>
    <row r="213" spans="1:41">
      <c r="A213" s="365"/>
      <c r="M213" s="366"/>
    </row>
    <row r="214" spans="1:41">
      <c r="A214" s="365"/>
      <c r="M214" s="366"/>
    </row>
    <row r="215" spans="1:41">
      <c r="A215" s="365"/>
      <c r="M215" s="366"/>
    </row>
    <row r="216" spans="1:41">
      <c r="A216" s="365"/>
      <c r="M216" s="366"/>
    </row>
    <row r="217" spans="1:41">
      <c r="A217" s="365"/>
      <c r="M217" s="366"/>
    </row>
    <row r="218" spans="1:41">
      <c r="A218" s="365"/>
      <c r="M218" s="366"/>
    </row>
    <row r="219" spans="1:41">
      <c r="A219" s="365"/>
      <c r="M219" s="366"/>
    </row>
    <row r="220" spans="1:41">
      <c r="A220" s="365"/>
      <c r="M220" s="366"/>
    </row>
    <row r="221" spans="1:41">
      <c r="A221" s="365"/>
      <c r="M221" s="366"/>
    </row>
    <row r="222" spans="1:41">
      <c r="A222" s="365"/>
      <c r="M222" s="366"/>
    </row>
    <row r="223" spans="1:41" ht="15.75" thickBot="1">
      <c r="A223" s="372"/>
      <c r="B223" s="373"/>
      <c r="C223" s="373"/>
      <c r="D223" s="373"/>
      <c r="E223" s="373"/>
      <c r="F223" s="373"/>
      <c r="G223" s="373"/>
      <c r="H223" s="373"/>
      <c r="I223" s="373"/>
      <c r="J223" s="373"/>
      <c r="K223" s="373"/>
      <c r="L223" s="373"/>
      <c r="M223" s="374"/>
    </row>
  </sheetData>
  <sheetProtection algorithmName="SHA-512" hashValue="6eTcyDOBxUGSdH3delBfO/xSuifDNAqFJYjf+jU9vXatG6spRQBpHNC/z/qothawRLJjqAE6Vk1FWpo16AjIKQ==" saltValue="GU7zwuiIDchrC+OIPPUuig==" spinCount="100000" sheet="1" objects="1" scenarios="1" formatCells="0" formatColumns="0" formatRows="0"/>
  <mergeCells count="14">
    <mergeCell ref="A1:M1"/>
    <mergeCell ref="A2:M2"/>
    <mergeCell ref="A4:M4"/>
    <mergeCell ref="N4:N5"/>
    <mergeCell ref="O4:AA4"/>
    <mergeCell ref="AC11:AO11"/>
    <mergeCell ref="O41:AA41"/>
    <mergeCell ref="AC4:AO4"/>
    <mergeCell ref="A5:M5"/>
    <mergeCell ref="O5:AA5"/>
    <mergeCell ref="AC5:AO5"/>
    <mergeCell ref="AC7:AO7"/>
    <mergeCell ref="AC9:AO9"/>
    <mergeCell ref="AB4:AB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Notice</vt:lpstr>
      <vt:lpstr>1. Tableau surfaces</vt:lpstr>
      <vt:lpstr>2. Tableau financier</vt:lpstr>
      <vt:lpstr>3. Fiche prépa conv APL_RS</vt:lpstr>
      <vt:lpstr>Modèle_surface_par_type</vt:lpstr>
      <vt:lpstr>Données</vt:lpstr>
      <vt:lpstr>Pas à pas SIAP</vt:lpstr>
      <vt:lpstr>Essonne</vt:lpstr>
      <vt:lpstr>Hauts_de_Seine</vt:lpstr>
      <vt:lpstr>Paris</vt:lpstr>
      <vt:lpstr>Seine_et_Marne</vt:lpstr>
      <vt:lpstr>Seine_Saint_Denis</vt:lpstr>
      <vt:lpstr>Val_de_Marne</vt:lpstr>
      <vt:lpstr>Val_de_Oise</vt:lpstr>
      <vt:lpstr>Val_dOise</vt:lpstr>
      <vt:lpstr>Yvelines</vt:lpstr>
      <vt:lpstr>'1. Tableau surfaces'!Zone_d_impression</vt:lpstr>
      <vt:lpstr>'3. Fiche prépa conv APL_RS'!Zone_d_impression</vt:lpstr>
      <vt:lpstr>Données!Zone_d_impression</vt:lpstr>
    </vt:vector>
  </TitlesOfParts>
  <Company>MEDDE - MARS 2014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CANTON Dimitri</dc:creator>
  <dc:description/>
  <cp:lastModifiedBy>FICHEUX Anna</cp:lastModifiedBy>
  <cp:revision>1</cp:revision>
  <dcterms:created xsi:type="dcterms:W3CDTF">2023-03-03T11:31:33Z</dcterms:created>
  <dcterms:modified xsi:type="dcterms:W3CDTF">2026-07-22T13:12:10Z</dcterms:modified>
  <dc:language>fr-FR</dc:language>
</cp:coreProperties>
</file>